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Risk Register" sheetId="2" state="visible" r:id="rId4"/>
    <sheet name="Risk Matrix" sheetId="3" state="visible" r:id="rId5"/>
    <sheet name="Scoring Criteria" sheetId="4" state="visible" r:id="rId6"/>
    <sheet name="Dashboard" sheetId="5" state="visible" r:id="rId7"/>
  </sheets>
  <definedNames>
    <definedName function="false" hidden="true" localSheetId="1" name="_xlnm._FilterDatabase" vbProcedure="false">'Risk Register'!$A$1:$T$1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<sst xmlns="http://schemas.openxmlformats.org/spreadsheetml/2006/main" count="238" uniqueCount="192">
  <si>
    <t xml:space="preserve">RISK REGISTER SPREADSHEET — INSTRUCTIONS</t>
  </si>
  <si>
    <t xml:space="preserve">This spreadsheet is a working tool for managing your organisation’s information security risks. It contains four working sheets:</t>
  </si>
  <si>
    <t xml:space="preserve">1. Risk Register — The main register where all risks are documented, scored, and tracked. Includes 8 example risks.</t>
  </si>
  <si>
    <t xml:space="preserve">2. Risk Matrix — A visual 5×5 risk scoring matrix with colour-coded risk levels.</t>
  </si>
  <si>
    <t xml:space="preserve">3. Scoring Criteria — Detailed definitions for each likelihood and impact rating to ensure consistent scoring.</t>
  </si>
  <si>
    <t xml:space="preserve">4. Dashboard — Auto-updating summary counts of risks by level, status, treatment strategy, and category.</t>
  </si>
  <si>
    <t xml:space="preserve">HOW TO USE</t>
  </si>
  <si>
    <t xml:space="preserve">• Replace the example risks with risks specific to your organisation.</t>
  </si>
  <si>
    <t xml:space="preserve">• Use the dropdown lists in the Risk Register for Likelihood, Impact, Category, Treatment Strategy, and Status.</t>
  </si>
  <si>
    <t xml:space="preserve">• The Inherent Risk Score, Residual Risk Score, and Risk Level columns calculate automatically from your ratings.</t>
  </si>
  <si>
    <t xml:space="preserve">• The Dashboard sheet updates automatically as you add or modify risks.</t>
  </si>
  <si>
    <t xml:space="preserve">• Review and update the register at least quarterly. Update the Last Reviewed column when you review each risk.</t>
  </si>
  <si>
    <t xml:space="preserve">• Risks scoring High or Critical should be escalated to senior management for visibility and acceptance decisions.</t>
  </si>
  <si>
    <t xml:space="preserve">CUSTOMISATION</t>
  </si>
  <si>
    <t xml:space="preserve">• Adjust the financial thresholds in the Scoring Criteria sheet to match your organisation’s scale.</t>
  </si>
  <si>
    <t xml:space="preserve">• Add additional risk categories to the dropdown validation if needed (Data &gt; Validation on column C).</t>
  </si>
  <si>
    <t xml:space="preserve">• Add rows beyond row 51 by copying the formulas and validation from an existing data row.</t>
  </si>
  <si>
    <t xml:space="preserve">• The colour coding on the Risk Level column is applied via conditional formatting and updates automatically.</t>
  </si>
  <si>
    <t xml:space="preserve">Risk ID</t>
  </si>
  <si>
    <t xml:space="preserve">Risk Description</t>
  </si>
  <si>
    <t xml:space="preserve">Risk Category</t>
  </si>
  <si>
    <t xml:space="preserve">Threat Source</t>
  </si>
  <si>
    <t xml:space="preserve">Asset(s) Affected</t>
  </si>
  <si>
    <t xml:space="preserve">Risk Owner</t>
  </si>
  <si>
    <t xml:space="preserve">Existing Controls</t>
  </si>
  <si>
    <t xml:space="preserve">Likelihood
(1-5)</t>
  </si>
  <si>
    <t xml:space="preserve">Impact
(1-5)</t>
  </si>
  <si>
    <t xml:space="preserve">Inherent Risk
Score</t>
  </si>
  <si>
    <t xml:space="preserve">Residual
Likelihood
(1-5)</t>
  </si>
  <si>
    <t xml:space="preserve">Residual
Impact
(1-5)</t>
  </si>
  <si>
    <t xml:space="preserve">Residual Risk
Score</t>
  </si>
  <si>
    <t xml:space="preserve">Risk Level</t>
  </si>
  <si>
    <t xml:space="preserve">Treatment
Strategy</t>
  </si>
  <si>
    <t xml:space="preserve">Treatment Actions</t>
  </si>
  <si>
    <t xml:space="preserve">Target Date</t>
  </si>
  <si>
    <t xml:space="preserve">Status</t>
  </si>
  <si>
    <t xml:space="preserve">Last Reviewed</t>
  </si>
  <si>
    <t xml:space="preserve">Notes</t>
  </si>
  <si>
    <t xml:space="preserve">RISK-001</t>
  </si>
  <si>
    <t xml:space="preserve">Ransomware attack encrypts critical file servers and backup systems, causing prolonged loss of access to business-critical data and operational disruption.</t>
  </si>
  <si>
    <t xml:space="preserve">Cyber Attack</t>
  </si>
  <si>
    <t xml:space="preserve">External Threat Actor</t>
  </si>
  <si>
    <t xml:space="preserve">File servers, backup infrastructure, business data</t>
  </si>
  <si>
    <t xml:space="preserve">[IT Director]</t>
  </si>
  <si>
    <t xml:space="preserve">Endpoint protection deployed on all endpoints. Email filtering with attachment sandboxing. Weekly offline backups. Annual security awareness training.</t>
  </si>
  <si>
    <t xml:space="preserve">Mitigate</t>
  </si>
  <si>
    <t xml:space="preserve">1. Implement immutable backup solution (Q2). 2. Deploy network segmentation between backup and production networks. 3. Conduct quarterly backup recovery tests. 4. Implement EDR with automated response.</t>
  </si>
  <si>
    <t xml:space="preserve">[DD/MM/YYYY]</t>
  </si>
  <si>
    <t xml:space="preserve">In Progress</t>
  </si>
  <si>
    <t xml:space="preserve">Ransomware remains the highest-impact threat. Insurance policy covers up to $500K.</t>
  </si>
  <si>
    <t xml:space="preserve">RISK-002</t>
  </si>
  <si>
    <t xml:space="preserve">Employee falls victim to a phishing email and enters credentials on a spoofed login page, enabling attacker access to email and connected cloud services.</t>
  </si>
  <si>
    <t xml:space="preserve">Social Engineering</t>
  </si>
  <si>
    <t xml:space="preserve">Email system, cloud applications, customer data</t>
  </si>
  <si>
    <t xml:space="preserve">[Information Security Lead]</t>
  </si>
  <si>
    <t xml:space="preserve">Email filtering with anti-phishing rules. Multi-factor authentication on email and cloud services. Monthly phishing simulation programme.</t>
  </si>
  <si>
    <t xml:space="preserve">1. Deploy advanced email security with real-time URL rewriting and click-time scanning. 2. Implement conditional access policies (location/device). 3. Increase phishing simulation frequency to fortnightly.</t>
  </si>
  <si>
    <t xml:space="preserve">MFA significantly reduces impact but credential theft still enables reconnaissance.</t>
  </si>
  <si>
    <t xml:space="preserve">RISK-003</t>
  </si>
  <si>
    <t xml:space="preserve">Departure of a privileged user without timely access revocation allows continued access to sensitive systems after employment ends.</t>
  </si>
  <si>
    <t xml:space="preserve">Insider Threat</t>
  </si>
  <si>
    <t xml:space="preserve">Former Employee</t>
  </si>
  <si>
    <t xml:space="preserve">All systems accessible to departing user, including admin consoles</t>
  </si>
  <si>
    <t xml:space="preserve">[HR Director]</t>
  </si>
  <si>
    <t xml:space="preserve">Termination checklist in HR process. Quarterly access reviews for privileged accounts. Active Directory group-based access.</t>
  </si>
  <si>
    <t xml:space="preserve">1. Automate access revocation via HR system integration with identity provider. 2. Implement same-day revocation SLA for all leavers. 3. Add privileged access monitoring and alerting.</t>
  </si>
  <si>
    <t xml:space="preserve">Open</t>
  </si>
  <si>
    <t xml:space="preserve">Manual process currently relies on HR notifying IT. Gap exists for contractor terminations.</t>
  </si>
  <si>
    <t xml:space="preserve">RISK-004</t>
  </si>
  <si>
    <t xml:space="preserve">Unpatched vulnerability in externally-facing web application is exploited by attacker to access backend database containing customer records.</t>
  </si>
  <si>
    <t xml:space="preserve">Vulnerability Exploitation</t>
  </si>
  <si>
    <t xml:space="preserve">Web application, customer database, API gateway</t>
  </si>
  <si>
    <t xml:space="preserve">[CTO / Development Lead]</t>
  </si>
  <si>
    <t xml:space="preserve">Monthly vulnerability scanning of external assets. Web application firewall. Annual penetration test. Secure development training for developers.</t>
  </si>
  <si>
    <t xml:space="preserve">1. Implement continuous vulnerability scanning (weekly). 2. Establish critical patch SLA of 72 hours. 3. Deploy DAST in CI/CD pipeline. 4. Implement database activity monitoring.</t>
  </si>
  <si>
    <t xml:space="preserve">Last pentest identified 2 high-severity findings, both remediated.</t>
  </si>
  <si>
    <t xml:space="preserve">RISK-005</t>
  </si>
  <si>
    <t xml:space="preserve">Third-party SaaS provider suffers a data breach that exposes [Organisation Name] customer data stored on their platform.</t>
  </si>
  <si>
    <t xml:space="preserve">Supply Chain</t>
  </si>
  <si>
    <t xml:space="preserve">Third-Party Provider</t>
  </si>
  <si>
    <t xml:space="preserve">Customer data processed by SaaS vendor, contractual reputation</t>
  </si>
  <si>
    <t xml:space="preserve">Vendor security assessment at onboarding. Contractual data protection clauses. Data encrypted in transit to vendor.</t>
  </si>
  <si>
    <t xml:space="preserve">Transfer / Mitigate</t>
  </si>
  <si>
    <t xml:space="preserve">1. Conduct annual vendor security reassessment. 2. Require SOC 2 or equivalent from critical vendors. 3. Review cyber insurance coverage for third-party breaches. 4. Implement vendor risk tiering.</t>
  </si>
  <si>
    <t xml:space="preserve">Two critical vendors currently lack independent security certification.</t>
  </si>
  <si>
    <t xml:space="preserve">RISK-006</t>
  </si>
  <si>
    <t xml:space="preserve">Critical business application becomes unavailable due to cloud provider outage, causing disruption to customer-facing services.</t>
  </si>
  <si>
    <t xml:space="preserve">Availability</t>
  </si>
  <si>
    <t xml:space="preserve">Technology Failure</t>
  </si>
  <si>
    <t xml:space="preserve">Cloud-hosted business application, customer portal</t>
  </si>
  <si>
    <t xml:space="preserve">Cloud provider SLA (99.9% uptime). Application health monitoring. Status page alerting. Basic DR plan documented.</t>
  </si>
  <si>
    <t xml:space="preserve">1. Implement multi-region failover for critical applications. 2. Define and test RTO/RPO for all Tier 1 services. 3. Establish operational runbook for cloud failover scenarios.</t>
  </si>
  <si>
    <t xml:space="preserve">Current DR plan has not been tested in 12 months.</t>
  </si>
  <si>
    <t xml:space="preserve">RISK-007</t>
  </si>
  <si>
    <t xml:space="preserve">Sensitive data is inadvertently shared externally via misconfigured cloud storage permissions or accidental email to wrong recipient.</t>
  </si>
  <si>
    <t xml:space="preserve">Data Leakage</t>
  </si>
  <si>
    <t xml:space="preserve">Employee Error</t>
  </si>
  <si>
    <t xml:space="preserve">Cloud storage, email system, confidential business data</t>
  </si>
  <si>
    <t xml:space="preserve">Data classification policy. DLP rules on email gateway. Cloud storage default permissions set to private.</t>
  </si>
  <si>
    <t xml:space="preserve">1. Deploy cloud access security broker (CASB) with DLP. 2. Implement external sharing approval workflow. 3. Conduct data handling refresher training quarterly.</t>
  </si>
  <si>
    <t xml:space="preserve">Two accidental sharing incidents in the past 12 months, both contained within hours.</t>
  </si>
  <si>
    <t xml:space="preserve">RISK-008</t>
  </si>
  <si>
    <t xml:space="preserve">Physical theft of employee laptop containing locally cached sensitive data from vehicle, co-working space, or during travel.</t>
  </si>
  <si>
    <t xml:space="preserve">Physical Theft</t>
  </si>
  <si>
    <t xml:space="preserve">Opportunistic Thief</t>
  </si>
  <si>
    <t xml:space="preserve">Laptop, locally cached data, VPN credentials</t>
  </si>
  <si>
    <t xml:space="preserve">Full disk encryption on all laptops. Remote wipe capability via MDM. Security awareness training covers device security.</t>
  </si>
  <si>
    <t xml:space="preserve">Accept</t>
  </si>
  <si>
    <t xml:space="preserve">Risk accepted. Existing controls (encryption + remote wipe) reduce residual impact to acceptable level. Continue monitoring.</t>
  </si>
  <si>
    <t xml:space="preserve">N/A</t>
  </si>
  <si>
    <t xml:space="preserve">Accepted</t>
  </si>
  <si>
    <t xml:space="preserve">Accepted by [CISO] on [date]. Encryption ensures data is protected even if device is lost.</t>
  </si>
  <si>
    <t xml:space="preserve">RISK SCORING MATRIX</t>
  </si>
  <si>
    <t xml:space="preserve">LIKELIHOOD ↓</t>
  </si>
  <si>
    <t xml:space="preserve">1 - Negligible</t>
  </si>
  <si>
    <t xml:space="preserve">2 - Minor</t>
  </si>
  <si>
    <t xml:space="preserve">3 - Moderate</t>
  </si>
  <si>
    <t xml:space="preserve">4 - Major</t>
  </si>
  <si>
    <t xml:space="preserve">5 - Catastrophic</t>
  </si>
  <si>
    <t xml:space="preserve">5 - Almost Certain</t>
  </si>
  <si>
    <t xml:space="preserve">4 - Likely</t>
  </si>
  <si>
    <t xml:space="preserve">3 - Possible</t>
  </si>
  <si>
    <t xml:space="preserve">2 - Unlikely</t>
  </si>
  <si>
    <t xml:space="preserve">1 - Rare</t>
  </si>
  <si>
    <t xml:space="preserve">RISK LEVELS</t>
  </si>
  <si>
    <t xml:space="preserve">Critical (17-25)</t>
  </si>
  <si>
    <t xml:space="preserve">Immediate action. Escalate to senior management.</t>
  </si>
  <si>
    <t xml:space="preserve">High (10-16)</t>
  </si>
  <si>
    <t xml:space="preserve">Urgent action. Funded remediation plan required.</t>
  </si>
  <si>
    <t xml:space="preserve">Medium (5-9)</t>
  </si>
  <si>
    <t xml:space="preserve">Action within current review cycle. Document treatment plan.</t>
  </si>
  <si>
    <t xml:space="preserve">Low (1-4)</t>
  </si>
  <si>
    <t xml:space="preserve">Monitor and review. Accept or address through routine improvement.</t>
  </si>
  <si>
    <t xml:space="preserve">LIKELIHOOD SCORING CRITERIA</t>
  </si>
  <si>
    <t xml:space="preserve">Rating</t>
  </si>
  <si>
    <t xml:space="preserve">Level</t>
  </si>
  <si>
    <t xml:space="preserve">Description</t>
  </si>
  <si>
    <t xml:space="preserve">Indicative Frequency</t>
  </si>
  <si>
    <t xml:space="preserve">Rare</t>
  </si>
  <si>
    <t xml:space="preserve">Highly unlikely. No credible threat actor, vulnerability difficult to exploit, strong controls in place.</t>
  </si>
  <si>
    <t xml:space="preserve">&lt; once in 5 years</t>
  </si>
  <si>
    <t xml:space="preserve">Unlikely</t>
  </si>
  <si>
    <t xml:space="preserve">Could occur but not expected. Threat exists but exploitation requires significant effort.</t>
  </si>
  <si>
    <t xml:space="preserve">Once in 2–5 years</t>
  </si>
  <si>
    <t xml:space="preserve">Possible</t>
  </si>
  <si>
    <t xml:space="preserve">Could reasonably occur. Threat is active, vulnerability known, controls provide partial mitigation.</t>
  </si>
  <si>
    <t xml:space="preserve">Once per year</t>
  </si>
  <si>
    <t xml:space="preserve">Likely</t>
  </si>
  <si>
    <t xml:space="preserve">Expected to occur. Threat active, vulnerability well-known or easily exploitable, weak controls.</t>
  </si>
  <si>
    <t xml:space="preserve">Multiple times/year</t>
  </si>
  <si>
    <t xml:space="preserve">Almost Certain</t>
  </si>
  <si>
    <t xml:space="preserve">Expected imminently or already occurring. Clear evidence of active exploitation.</t>
  </si>
  <si>
    <t xml:space="preserve">Frequent / ongoing</t>
  </si>
  <si>
    <t xml:space="preserve">IMPACT SCORING CRITERIA</t>
  </si>
  <si>
    <t xml:space="preserve">Financial Impact</t>
  </si>
  <si>
    <t xml:space="preserve">Operational Impact</t>
  </si>
  <si>
    <t xml:space="preserve">Reputational / Legal Impact</t>
  </si>
  <si>
    <t xml:space="preserve">Negligible</t>
  </si>
  <si>
    <t xml:space="preserve">&lt; $5,000</t>
  </si>
  <si>
    <t xml:space="preserve">Minor inconvenience; resolved within hours.</t>
  </si>
  <si>
    <t xml:space="preserve">No external visibility; no regulatory concern.</t>
  </si>
  <si>
    <t xml:space="preserve">Minor</t>
  </si>
  <si>
    <t xml:space="preserve">$5K–$25K</t>
  </si>
  <si>
    <t xml:space="preserve">Brief disruption to non-critical services; resolved within 1 day.</t>
  </si>
  <si>
    <t xml:space="preserve">Limited visibility; minor complaints; no regulatory action.</t>
  </si>
  <si>
    <t xml:space="preserve">Moderate</t>
  </si>
  <si>
    <t xml:space="preserve">$25K–$100K</t>
  </si>
  <si>
    <t xml:space="preserve">Disruption to important services up to 1 week; workarounds available.</t>
  </si>
  <si>
    <t xml:space="preserve">Media possible; formal complaints; regulatory enquiry possible.</t>
  </si>
  <si>
    <t xml:space="preserve">Major</t>
  </si>
  <si>
    <t xml:space="preserve">$100K–$500K</t>
  </si>
  <si>
    <t xml:space="preserve">Significant disruption to critical services &gt; 1 week.</t>
  </si>
  <si>
    <t xml:space="preserve">Sustained media; customer attrition; regulatory investigation likely.</t>
  </si>
  <si>
    <t xml:space="preserve">Catastrophic</t>
  </si>
  <si>
    <t xml:space="preserve">&gt; $500K</t>
  </si>
  <si>
    <t xml:space="preserve">Complete loss of critical services; business continuity invoked.</t>
  </si>
  <si>
    <t xml:space="preserve">Major media; severe reputational damage; enforcement action.</t>
  </si>
  <si>
    <t xml:space="preserve">RISK REGISTER SUMMARY DASHBOARD</t>
  </si>
  <si>
    <t xml:space="preserve">Risks by Level</t>
  </si>
  <si>
    <t xml:space="preserve">Risks by Status</t>
  </si>
  <si>
    <t xml:space="preserve">Critical</t>
  </si>
  <si>
    <t xml:space="preserve">High</t>
  </si>
  <si>
    <t xml:space="preserve">Medium</t>
  </si>
  <si>
    <t xml:space="preserve">Closed</t>
  </si>
  <si>
    <t xml:space="preserve">Low</t>
  </si>
  <si>
    <t xml:space="preserve">Total Risks</t>
  </si>
  <si>
    <t xml:space="preserve">Overdue</t>
  </si>
  <si>
    <t xml:space="preserve">Risks by Treatment Strategy</t>
  </si>
  <si>
    <t xml:space="preserve">Top Category Exposure</t>
  </si>
  <si>
    <t xml:space="preserve">Transfer</t>
  </si>
  <si>
    <t xml:space="preserve">Avoid</t>
  </si>
  <si>
    <t xml:space="preserve">Note: This dashboard updates automatically from the Risk Register sheet. Update the TOC in Word documents with Ctrl+A then F9.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</si>
</sst>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B4F72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2"/>
      <color rgb="FF1B4F72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4"/>
      <color rgb="FF1B4F72"/>
      <name val="Arial"/>
      <family val="0"/>
      <charset val="1"/>
    </font>
    <font>
      <b val="true"/>
      <sz val="10"/>
      <color rgb="FF1B4F72"/>
      <name val="Arial"/>
      <family val="0"/>
      <charset val="1"/>
    </font>
    <font>
      <b val="true"/>
      <sz val="14"/>
      <color rgb="FF1B3A4B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1B3A4B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1B3A4B"/>
      <name val="Arial"/>
      <family val="0"/>
      <charset val="1"/>
    </font>
    <font>
      <b val="true"/>
      <sz val="11"/>
      <color rgb="FF1B4F72"/>
      <name val="Arial"/>
      <family val="0"/>
      <charset val="1"/>
    </font>
    <font>
      <i val="true"/>
      <sz val="9"/>
      <color rgb="FF999999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B3A4B"/>
        <bgColor rgb="FF333333"/>
      </patternFill>
    </fill>
    <fill>
      <patternFill patternType="solid">
        <fgColor rgb="FFF39C12"/>
        <bgColor rgb="FFE67E22"/>
      </patternFill>
    </fill>
    <fill>
      <patternFill patternType="solid">
        <fgColor rgb="FFE67E22"/>
        <bgColor rgb="FFF39C12"/>
      </patternFill>
    </fill>
    <fill>
      <patternFill patternType="solid">
        <fgColor rgb="FFE74C3C"/>
        <bgColor rgb="FFC0392B"/>
      </patternFill>
    </fill>
    <fill>
      <patternFill patternType="solid">
        <fgColor rgb="FF27AE60"/>
        <bgColor rgb="FF2E86AB"/>
      </patternFill>
    </fill>
    <fill>
      <patternFill patternType="solid">
        <fgColor rgb="FFF5F5F5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ill>
        <patternFill patternType="solid">
          <fgColor rgb="FF1B3A4B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b val="1"/>
        <color rgb="FFFFFFFF"/>
      </font>
      <fill>
        <patternFill>
          <bgColor rgb="FFE74C3C"/>
        </patternFill>
      </fill>
    </dxf>
    <dxf>
      <font>
        <b val="1"/>
        <color rgb="FFFFFFFF"/>
      </font>
      <fill>
        <patternFill>
          <bgColor rgb="FFE67E22"/>
        </patternFill>
      </fill>
    </dxf>
    <dxf>
      <font>
        <b val="1"/>
        <color rgb="FF1B3A4B"/>
      </font>
      <fill>
        <patternFill>
          <bgColor rgb="FFF39C12"/>
        </patternFill>
      </fill>
    </dxf>
    <dxf>
      <font>
        <b val="1"/>
        <color rgb="FFFFFFFF"/>
      </font>
      <fill>
        <patternFill>
          <bgColor rgb="FF27AE60"/>
        </patternFill>
      </fill>
    </dxf>
    <dxf>
      <font>
        <b val="1"/>
        <color rgb="FFC0392B"/>
      </font>
      <fill>
        <patternFill>
          <bgColor rgb="FFFADBD8"/>
        </patternFill>
      </fill>
    </dxf>
    <dxf>
      <font>
        <color rgb="FF27AE60"/>
      </font>
      <fill>
        <patternFill>
          <bgColor rgb="FFD5F5E3"/>
        </patternFill>
      </fill>
    </dxf>
    <dxf>
      <font>
        <color rgb="FF1B4F72"/>
      </font>
      <fill>
        <patternFill>
          <bgColor rgb="FFD6EAF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E86AB"/>
      <rgbColor rgb="FFCCCCCC"/>
      <rgbColor rgb="FF808080"/>
      <rgbColor rgb="FF9999FF"/>
      <rgbColor rgb="FF993366"/>
      <rgbColor rgb="FFF5F5F5"/>
      <rgbColor rgb="FFD6EAF8"/>
      <rgbColor rgb="FF660066"/>
      <rgbColor rgb="FFE74C3C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5F5E3"/>
      <rgbColor rgb="FFFFFF99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39C12"/>
      <rgbColor rgb="FFE67E22"/>
      <rgbColor rgb="FF666699"/>
      <rgbColor rgb="FF999999"/>
      <rgbColor rgb="FF1B3A4B"/>
      <rgbColor rgb="FF27AE60"/>
      <rgbColor rgb="FF003300"/>
      <rgbColor rgb="FF333300"/>
      <rgbColor rgb="FFC0392B"/>
      <rgbColor rgb="FF993366"/>
      <rgbColor rgb="FF1B4F72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9999"/>
    <pageSetUpPr fitToPage="false"/>
  </sheetPr>
  <dimension ref="A1:A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0"/>
  </cols>
  <sheetData>
    <row r="1" customFormat="false" ht="19.7" hidden="false" customHeight="false" outlineLevel="0" collapsed="false">
      <c r="A1" s="1" t="s">
        <v>0</v>
      </c>
    </row>
    <row r="2" customFormat="false" ht="15" hidden="false" customHeight="false" outlineLevel="0" collapsed="false">
      <c r="A2" s="2"/>
    </row>
    <row r="3" customFormat="false" ht="15" hidden="false" customHeight="false" outlineLevel="0" collapsed="false">
      <c r="A3" s="2" t="s">
        <v>1</v>
      </c>
    </row>
    <row r="4" customFormat="false" ht="15" hidden="false" customHeight="false" outlineLevel="0" collapsed="false">
      <c r="A4" s="2"/>
    </row>
    <row r="5" customFormat="false" ht="15" hidden="false" customHeight="false" outlineLevel="0" collapsed="false">
      <c r="A5" s="2" t="s">
        <v>2</v>
      </c>
    </row>
    <row r="6" customFormat="false" ht="15" hidden="false" customHeight="false" outlineLevel="0" collapsed="false">
      <c r="A6" s="2" t="s">
        <v>3</v>
      </c>
    </row>
    <row r="7" customFormat="false" ht="15" hidden="false" customHeight="false" outlineLevel="0" collapsed="false">
      <c r="A7" s="2" t="s">
        <v>4</v>
      </c>
    </row>
    <row r="8" customFormat="false" ht="15" hidden="false" customHeight="false" outlineLevel="0" collapsed="false">
      <c r="A8" s="2" t="s">
        <v>5</v>
      </c>
    </row>
    <row r="9" customFormat="false" ht="15" hidden="false" customHeight="false" outlineLevel="0" collapsed="false">
      <c r="A9" s="2"/>
    </row>
    <row r="10" customFormat="false" ht="15" hidden="false" customHeight="false" outlineLevel="0" collapsed="false">
      <c r="A10" s="3" t="s">
        <v>6</v>
      </c>
    </row>
    <row r="11" customFormat="false" ht="15" hidden="false" customHeight="false" outlineLevel="0" collapsed="false">
      <c r="A11" s="2"/>
    </row>
    <row r="12" customFormat="false" ht="15" hidden="false" customHeight="false" outlineLevel="0" collapsed="false">
      <c r="A12" s="2" t="s">
        <v>7</v>
      </c>
    </row>
    <row r="13" customFormat="false" ht="15" hidden="false" customHeight="false" outlineLevel="0" collapsed="false">
      <c r="A13" s="2" t="s">
        <v>8</v>
      </c>
    </row>
    <row r="14" customFormat="false" ht="15" hidden="false" customHeight="false" outlineLevel="0" collapsed="false">
      <c r="A14" s="2" t="s">
        <v>9</v>
      </c>
    </row>
    <row r="15" customFormat="false" ht="15" hidden="false" customHeight="false" outlineLevel="0" collapsed="false">
      <c r="A15" s="2" t="s">
        <v>10</v>
      </c>
    </row>
    <row r="16" customFormat="false" ht="15" hidden="false" customHeight="false" outlineLevel="0" collapsed="false">
      <c r="A16" s="2" t="s">
        <v>11</v>
      </c>
    </row>
    <row r="17" customFormat="false" ht="15" hidden="false" customHeight="false" outlineLevel="0" collapsed="false">
      <c r="A17" s="2" t="s">
        <v>12</v>
      </c>
    </row>
    <row r="18" customFormat="false" ht="15" hidden="false" customHeight="false" outlineLevel="0" collapsed="false">
      <c r="A18" s="2"/>
    </row>
    <row r="19" customFormat="false" ht="15" hidden="false" customHeight="false" outlineLevel="0" collapsed="false">
      <c r="A19" s="3" t="s">
        <v>13</v>
      </c>
    </row>
    <row r="20" customFormat="false" ht="15" hidden="false" customHeight="false" outlineLevel="0" collapsed="false">
      <c r="A20" s="2"/>
    </row>
    <row r="21" customFormat="false" ht="15" hidden="false" customHeight="false" outlineLevel="0" collapsed="false">
      <c r="A21" s="2" t="s">
        <v>14</v>
      </c>
    </row>
    <row r="22" customFormat="false" ht="15" hidden="false" customHeight="false" outlineLevel="0" collapsed="false">
      <c r="A22" s="2" t="s">
        <v>15</v>
      </c>
    </row>
    <row r="23" customFormat="false" ht="15" hidden="false" customHeight="false" outlineLevel="0" collapsed="false">
      <c r="A23" s="2" t="s">
        <v>16</v>
      </c>
    </row>
    <row r="24" customFormat="false" ht="15" hidden="false" customHeight="false" outlineLevel="0" collapsed="false">
      <c r="A24" s="2" t="s">
        <v>17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4B"/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45"/>
    <col collapsed="false" customWidth="true" hidden="false" outlineLevel="0" max="4" min="3" style="0" width="16"/>
    <col collapsed="false" customWidth="true" hidden="false" outlineLevel="0" max="5" min="5" style="0" width="22"/>
    <col collapsed="false" customWidth="true" hidden="false" outlineLevel="0" max="6" min="6" style="0" width="16"/>
    <col collapsed="false" customWidth="true" hidden="false" outlineLevel="0" max="7" min="7" style="0" width="35"/>
    <col collapsed="false" customWidth="true" hidden="false" outlineLevel="0" max="9" min="8" style="0" width="12"/>
    <col collapsed="false" customWidth="true" hidden="false" outlineLevel="0" max="13" min="10" style="0" width="13"/>
    <col collapsed="false" customWidth="true" hidden="false" outlineLevel="0" max="14" min="14" style="0" width="12"/>
    <col collapsed="false" customWidth="true" hidden="false" outlineLevel="0" max="15" min="15" style="0" width="14"/>
    <col collapsed="false" customWidth="true" hidden="false" outlineLevel="0" max="16" min="16" style="0" width="40"/>
    <col collapsed="false" customWidth="true" hidden="false" outlineLevel="0" max="17" min="17" style="0" width="14"/>
    <col collapsed="false" customWidth="true" hidden="false" outlineLevel="0" max="18" min="18" style="0" width="12"/>
    <col collapsed="false" customWidth="true" hidden="false" outlineLevel="0" max="19" min="19" style="0" width="14"/>
    <col collapsed="false" customWidth="true" hidden="false" outlineLevel="0" max="20" min="20" style="0" width="30"/>
  </cols>
  <sheetData>
    <row r="1" customFormat="false" ht="39.75" hidden="false" customHeight="true" outlineLevel="0" collapsed="false">
      <c r="A1" s="4" t="s">
        <v>18</v>
      </c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 t="s">
        <v>26</v>
      </c>
      <c r="J1" s="4" t="s">
        <v>27</v>
      </c>
      <c r="K1" s="4" t="s">
        <v>28</v>
      </c>
      <c r="L1" s="4" t="s">
        <v>29</v>
      </c>
      <c r="M1" s="4" t="s">
        <v>30</v>
      </c>
      <c r="N1" s="4" t="s">
        <v>31</v>
      </c>
      <c r="O1" s="4" t="s">
        <v>32</v>
      </c>
      <c r="P1" s="4" t="s">
        <v>33</v>
      </c>
      <c r="Q1" s="4" t="s">
        <v>34</v>
      </c>
      <c r="R1" s="4" t="s">
        <v>35</v>
      </c>
      <c r="S1" s="4" t="s">
        <v>36</v>
      </c>
      <c r="T1" s="4" t="s">
        <v>37</v>
      </c>
    </row>
    <row r="2" customFormat="false" ht="79.5" hidden="false" customHeight="true" outlineLevel="0" collapsed="false">
      <c r="A2" s="5" t="s">
        <v>38</v>
      </c>
      <c r="B2" s="5" t="s">
        <v>39</v>
      </c>
      <c r="C2" s="5" t="s">
        <v>40</v>
      </c>
      <c r="D2" s="5" t="s">
        <v>41</v>
      </c>
      <c r="E2" s="5" t="s">
        <v>42</v>
      </c>
      <c r="F2" s="5" t="s">
        <v>43</v>
      </c>
      <c r="G2" s="5" t="s">
        <v>44</v>
      </c>
      <c r="H2" s="5" t="n">
        <v>4</v>
      </c>
      <c r="I2" s="5" t="n">
        <v>5</v>
      </c>
      <c r="J2" s="6" t="n">
        <f aca="false">H2*I2</f>
        <v>20</v>
      </c>
      <c r="K2" s="5" t="n">
        <v>3</v>
      </c>
      <c r="L2" s="5" t="n">
        <v>5</v>
      </c>
      <c r="M2" s="6" t="n">
        <f aca="false">K2*L2</f>
        <v>15</v>
      </c>
      <c r="N2" s="7" t="str">
        <f aca="false">IF(M2="","",IF(M2&gt;=17,"Critical",IF(M2&gt;=10,"High",IF(M2&gt;=5,"Medium","Low"))))</f>
        <v>High</v>
      </c>
      <c r="O2" s="5" t="s">
        <v>45</v>
      </c>
      <c r="P2" s="5" t="s">
        <v>46</v>
      </c>
      <c r="Q2" s="5" t="s">
        <v>47</v>
      </c>
      <c r="R2" s="5" t="s">
        <v>48</v>
      </c>
      <c r="S2" s="5" t="s">
        <v>47</v>
      </c>
      <c r="T2" s="5" t="s">
        <v>49</v>
      </c>
    </row>
    <row r="3" customFormat="false" ht="79.5" hidden="false" customHeight="true" outlineLevel="0" collapsed="false">
      <c r="A3" s="5" t="s">
        <v>50</v>
      </c>
      <c r="B3" s="5" t="s">
        <v>51</v>
      </c>
      <c r="C3" s="5" t="s">
        <v>52</v>
      </c>
      <c r="D3" s="5" t="s">
        <v>41</v>
      </c>
      <c r="E3" s="5" t="s">
        <v>53</v>
      </c>
      <c r="F3" s="5" t="s">
        <v>54</v>
      </c>
      <c r="G3" s="5" t="s">
        <v>55</v>
      </c>
      <c r="H3" s="5" t="n">
        <v>4</v>
      </c>
      <c r="I3" s="5" t="n">
        <v>3</v>
      </c>
      <c r="J3" s="6" t="n">
        <f aca="false">H3*I3</f>
        <v>12</v>
      </c>
      <c r="K3" s="5" t="n">
        <v>3</v>
      </c>
      <c r="L3" s="5" t="n">
        <v>3</v>
      </c>
      <c r="M3" s="6" t="n">
        <f aca="false">K3*L3</f>
        <v>9</v>
      </c>
      <c r="N3" s="7" t="str">
        <f aca="false">IF(M3="","",IF(M3&gt;=17,"Critical",IF(M3&gt;=10,"High",IF(M3&gt;=5,"Medium","Low"))))</f>
        <v>Medium</v>
      </c>
      <c r="O3" s="5" t="s">
        <v>45</v>
      </c>
      <c r="P3" s="5" t="s">
        <v>56</v>
      </c>
      <c r="Q3" s="5" t="s">
        <v>47</v>
      </c>
      <c r="R3" s="5" t="s">
        <v>48</v>
      </c>
      <c r="S3" s="5" t="s">
        <v>47</v>
      </c>
      <c r="T3" s="5" t="s">
        <v>57</v>
      </c>
    </row>
    <row r="4" customFormat="false" ht="79.5" hidden="false" customHeight="true" outlineLevel="0" collapsed="false">
      <c r="A4" s="5" t="s">
        <v>58</v>
      </c>
      <c r="B4" s="5" t="s">
        <v>59</v>
      </c>
      <c r="C4" s="5" t="s">
        <v>60</v>
      </c>
      <c r="D4" s="5" t="s">
        <v>61</v>
      </c>
      <c r="E4" s="5" t="s">
        <v>62</v>
      </c>
      <c r="F4" s="5" t="s">
        <v>63</v>
      </c>
      <c r="G4" s="5" t="s">
        <v>64</v>
      </c>
      <c r="H4" s="5" t="n">
        <v>3</v>
      </c>
      <c r="I4" s="5" t="n">
        <v>4</v>
      </c>
      <c r="J4" s="6" t="n">
        <f aca="false">H4*I4</f>
        <v>12</v>
      </c>
      <c r="K4" s="5" t="n">
        <v>3</v>
      </c>
      <c r="L4" s="5" t="n">
        <v>4</v>
      </c>
      <c r="M4" s="6" t="n">
        <f aca="false">K4*L4</f>
        <v>12</v>
      </c>
      <c r="N4" s="7" t="str">
        <f aca="false">IF(M4="","",IF(M4&gt;=17,"Critical",IF(M4&gt;=10,"High",IF(M4&gt;=5,"Medium","Low"))))</f>
        <v>High</v>
      </c>
      <c r="O4" s="5" t="s">
        <v>45</v>
      </c>
      <c r="P4" s="5" t="s">
        <v>65</v>
      </c>
      <c r="Q4" s="5" t="s">
        <v>47</v>
      </c>
      <c r="R4" s="5" t="s">
        <v>66</v>
      </c>
      <c r="S4" s="5" t="s">
        <v>47</v>
      </c>
      <c r="T4" s="5" t="s">
        <v>67</v>
      </c>
    </row>
    <row r="5" customFormat="false" ht="79.5" hidden="false" customHeight="true" outlineLevel="0" collapsed="false">
      <c r="A5" s="5" t="s">
        <v>68</v>
      </c>
      <c r="B5" s="5" t="s">
        <v>69</v>
      </c>
      <c r="C5" s="5" t="s">
        <v>70</v>
      </c>
      <c r="D5" s="5" t="s">
        <v>41</v>
      </c>
      <c r="E5" s="5" t="s">
        <v>71</v>
      </c>
      <c r="F5" s="5" t="s">
        <v>72</v>
      </c>
      <c r="G5" s="5" t="s">
        <v>73</v>
      </c>
      <c r="H5" s="5" t="n">
        <v>3</v>
      </c>
      <c r="I5" s="5" t="n">
        <v>5</v>
      </c>
      <c r="J5" s="6" t="n">
        <f aca="false">H5*I5</f>
        <v>15</v>
      </c>
      <c r="K5" s="5" t="n">
        <v>2</v>
      </c>
      <c r="L5" s="5" t="n">
        <v>4</v>
      </c>
      <c r="M5" s="6" t="n">
        <f aca="false">K5*L5</f>
        <v>8</v>
      </c>
      <c r="N5" s="7" t="str">
        <f aca="false">IF(M5="","",IF(M5&gt;=17,"Critical",IF(M5&gt;=10,"High",IF(M5&gt;=5,"Medium","Low"))))</f>
        <v>Medium</v>
      </c>
      <c r="O5" s="5" t="s">
        <v>45</v>
      </c>
      <c r="P5" s="5" t="s">
        <v>74</v>
      </c>
      <c r="Q5" s="5" t="s">
        <v>47</v>
      </c>
      <c r="R5" s="5" t="s">
        <v>48</v>
      </c>
      <c r="S5" s="5" t="s">
        <v>47</v>
      </c>
      <c r="T5" s="5" t="s">
        <v>75</v>
      </c>
    </row>
    <row r="6" customFormat="false" ht="79.5" hidden="false" customHeight="true" outlineLevel="0" collapsed="false">
      <c r="A6" s="5" t="s">
        <v>76</v>
      </c>
      <c r="B6" s="5" t="s">
        <v>77</v>
      </c>
      <c r="C6" s="5" t="s">
        <v>78</v>
      </c>
      <c r="D6" s="5" t="s">
        <v>79</v>
      </c>
      <c r="E6" s="5" t="s">
        <v>80</v>
      </c>
      <c r="F6" s="5" t="s">
        <v>54</v>
      </c>
      <c r="G6" s="5" t="s">
        <v>81</v>
      </c>
      <c r="H6" s="5" t="n">
        <v>3</v>
      </c>
      <c r="I6" s="5" t="n">
        <v>4</v>
      </c>
      <c r="J6" s="6" t="n">
        <f aca="false">H6*I6</f>
        <v>12</v>
      </c>
      <c r="K6" s="5" t="n">
        <v>2</v>
      </c>
      <c r="L6" s="5" t="n">
        <v>4</v>
      </c>
      <c r="M6" s="6" t="n">
        <f aca="false">K6*L6</f>
        <v>8</v>
      </c>
      <c r="N6" s="7" t="str">
        <f aca="false">IF(M6="","",IF(M6&gt;=17,"Critical",IF(M6&gt;=10,"High",IF(M6&gt;=5,"Medium","Low"))))</f>
        <v>Medium</v>
      </c>
      <c r="O6" s="5" t="s">
        <v>82</v>
      </c>
      <c r="P6" s="5" t="s">
        <v>83</v>
      </c>
      <c r="Q6" s="5" t="s">
        <v>47</v>
      </c>
      <c r="R6" s="5" t="s">
        <v>66</v>
      </c>
      <c r="S6" s="5" t="s">
        <v>47</v>
      </c>
      <c r="T6" s="5" t="s">
        <v>84</v>
      </c>
    </row>
    <row r="7" customFormat="false" ht="79.5" hidden="false" customHeight="true" outlineLevel="0" collapsed="false">
      <c r="A7" s="5" t="s">
        <v>85</v>
      </c>
      <c r="B7" s="5" t="s">
        <v>86</v>
      </c>
      <c r="C7" s="5" t="s">
        <v>87</v>
      </c>
      <c r="D7" s="5" t="s">
        <v>88</v>
      </c>
      <c r="E7" s="5" t="s">
        <v>89</v>
      </c>
      <c r="F7" s="5" t="s">
        <v>43</v>
      </c>
      <c r="G7" s="5" t="s">
        <v>90</v>
      </c>
      <c r="H7" s="5" t="n">
        <v>3</v>
      </c>
      <c r="I7" s="5" t="n">
        <v>3</v>
      </c>
      <c r="J7" s="6" t="n">
        <f aca="false">H7*I7</f>
        <v>9</v>
      </c>
      <c r="K7" s="5" t="n">
        <v>2</v>
      </c>
      <c r="L7" s="5" t="n">
        <v>3</v>
      </c>
      <c r="M7" s="6" t="n">
        <f aca="false">K7*L7</f>
        <v>6</v>
      </c>
      <c r="N7" s="7" t="str">
        <f aca="false">IF(M7="","",IF(M7&gt;=17,"Critical",IF(M7&gt;=10,"High",IF(M7&gt;=5,"Medium","Low"))))</f>
        <v>Medium</v>
      </c>
      <c r="O7" s="5" t="s">
        <v>45</v>
      </c>
      <c r="P7" s="5" t="s">
        <v>91</v>
      </c>
      <c r="Q7" s="5" t="s">
        <v>47</v>
      </c>
      <c r="R7" s="5" t="s">
        <v>66</v>
      </c>
      <c r="S7" s="5" t="s">
        <v>47</v>
      </c>
      <c r="T7" s="5" t="s">
        <v>92</v>
      </c>
    </row>
    <row r="8" customFormat="false" ht="79.5" hidden="false" customHeight="true" outlineLevel="0" collapsed="false">
      <c r="A8" s="5" t="s">
        <v>93</v>
      </c>
      <c r="B8" s="5" t="s">
        <v>94</v>
      </c>
      <c r="C8" s="5" t="s">
        <v>95</v>
      </c>
      <c r="D8" s="5" t="s">
        <v>96</v>
      </c>
      <c r="E8" s="5" t="s">
        <v>97</v>
      </c>
      <c r="F8" s="5" t="s">
        <v>54</v>
      </c>
      <c r="G8" s="5" t="s">
        <v>98</v>
      </c>
      <c r="H8" s="5" t="n">
        <v>3</v>
      </c>
      <c r="I8" s="5" t="n">
        <v>3</v>
      </c>
      <c r="J8" s="6" t="n">
        <f aca="false">H8*I8</f>
        <v>9</v>
      </c>
      <c r="K8" s="5" t="n">
        <v>2</v>
      </c>
      <c r="L8" s="5" t="n">
        <v>3</v>
      </c>
      <c r="M8" s="6" t="n">
        <f aca="false">K8*L8</f>
        <v>6</v>
      </c>
      <c r="N8" s="7" t="str">
        <f aca="false">IF(M8="","",IF(M8&gt;=17,"Critical",IF(M8&gt;=10,"High",IF(M8&gt;=5,"Medium","Low"))))</f>
        <v>Medium</v>
      </c>
      <c r="O8" s="5" t="s">
        <v>45</v>
      </c>
      <c r="P8" s="5" t="s">
        <v>99</v>
      </c>
      <c r="Q8" s="5" t="s">
        <v>47</v>
      </c>
      <c r="R8" s="5" t="s">
        <v>66</v>
      </c>
      <c r="S8" s="5" t="s">
        <v>47</v>
      </c>
      <c r="T8" s="5" t="s">
        <v>100</v>
      </c>
    </row>
    <row r="9" customFormat="false" ht="79.5" hidden="false" customHeight="true" outlineLevel="0" collapsed="false">
      <c r="A9" s="5" t="s">
        <v>101</v>
      </c>
      <c r="B9" s="5" t="s">
        <v>102</v>
      </c>
      <c r="C9" s="5" t="s">
        <v>103</v>
      </c>
      <c r="D9" s="5" t="s">
        <v>104</v>
      </c>
      <c r="E9" s="5" t="s">
        <v>105</v>
      </c>
      <c r="F9" s="5" t="s">
        <v>43</v>
      </c>
      <c r="G9" s="5" t="s">
        <v>106</v>
      </c>
      <c r="H9" s="5" t="n">
        <v>3</v>
      </c>
      <c r="I9" s="5" t="n">
        <v>2</v>
      </c>
      <c r="J9" s="6" t="n">
        <f aca="false">H9*I9</f>
        <v>6</v>
      </c>
      <c r="K9" s="5" t="n">
        <v>2</v>
      </c>
      <c r="L9" s="5" t="n">
        <v>2</v>
      </c>
      <c r="M9" s="6" t="n">
        <f aca="false">K9*L9</f>
        <v>4</v>
      </c>
      <c r="N9" s="7" t="str">
        <f aca="false">IF(M9="","",IF(M9&gt;=17,"Critical",IF(M9&gt;=10,"High",IF(M9&gt;=5,"Medium","Low"))))</f>
        <v>Low</v>
      </c>
      <c r="O9" s="5" t="s">
        <v>107</v>
      </c>
      <c r="P9" s="5" t="s">
        <v>108</v>
      </c>
      <c r="Q9" s="5" t="s">
        <v>109</v>
      </c>
      <c r="R9" s="5" t="s">
        <v>110</v>
      </c>
      <c r="S9" s="5" t="s">
        <v>47</v>
      </c>
      <c r="T9" s="5" t="s">
        <v>111</v>
      </c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5"/>
      <c r="I10" s="5"/>
      <c r="J10" s="8" t="str">
        <f aca="false">IF(OR(H10="",I10=""),"",H10*I10)</f>
        <v/>
      </c>
      <c r="K10" s="5"/>
      <c r="L10" s="5"/>
      <c r="M10" s="8" t="str">
        <f aca="false">IF(OR(K10="",L10=""),"",K10*L10)</f>
        <v/>
      </c>
      <c r="N10" s="8" t="str">
        <f aca="false">IF(M10="","",IF(M10&gt;=17,"Critical",IF(M10&gt;=10,"High",IF(M10&gt;=5,"Medium","Low"))))</f>
        <v/>
      </c>
      <c r="O10" s="5"/>
      <c r="P10" s="5"/>
      <c r="Q10" s="5"/>
      <c r="R10" s="5"/>
      <c r="S10" s="5"/>
      <c r="T10" s="5"/>
    </row>
    <row r="11" customFormat="false" ht="15" hidden="false" customHeight="false" outlineLevel="0" collapsed="false">
      <c r="A11" s="5"/>
      <c r="B11" s="5"/>
      <c r="C11" s="5"/>
      <c r="D11" s="5"/>
      <c r="E11" s="5"/>
      <c r="F11" s="5"/>
      <c r="G11" s="5"/>
      <c r="H11" s="5"/>
      <c r="I11" s="5"/>
      <c r="J11" s="8" t="str">
        <f aca="false">IF(OR(H11="",I11=""),"",H11*I11)</f>
        <v/>
      </c>
      <c r="K11" s="5"/>
      <c r="L11" s="5"/>
      <c r="M11" s="8" t="str">
        <f aca="false">IF(OR(K11="",L11=""),"",K11*L11)</f>
        <v/>
      </c>
      <c r="N11" s="8" t="str">
        <f aca="false">IF(M11="","",IF(M11&gt;=17,"Critical",IF(M11&gt;=10,"High",IF(M11&gt;=5,"Medium","Low"))))</f>
        <v/>
      </c>
      <c r="O11" s="5"/>
      <c r="P11" s="5"/>
      <c r="Q11" s="5"/>
      <c r="R11" s="5"/>
      <c r="S11" s="5"/>
      <c r="T11" s="5"/>
    </row>
    <row r="12" customFormat="false" ht="15" hidden="false" customHeight="false" outlineLevel="0" collapsed="false">
      <c r="A12" s="5"/>
      <c r="B12" s="5"/>
      <c r="C12" s="5"/>
      <c r="D12" s="5"/>
      <c r="E12" s="5"/>
      <c r="F12" s="5"/>
      <c r="G12" s="5"/>
      <c r="H12" s="5"/>
      <c r="I12" s="5"/>
      <c r="J12" s="8" t="str">
        <f aca="false">IF(OR(H12="",I12=""),"",H12*I12)</f>
        <v/>
      </c>
      <c r="K12" s="5"/>
      <c r="L12" s="5"/>
      <c r="M12" s="8" t="str">
        <f aca="false">IF(OR(K12="",L12=""),"",K12*L12)</f>
        <v/>
      </c>
      <c r="N12" s="8" t="str">
        <f aca="false">IF(M12="","",IF(M12&gt;=17,"Critical",IF(M12&gt;=10,"High",IF(M12&gt;=5,"Medium","Low"))))</f>
        <v/>
      </c>
      <c r="O12" s="5"/>
      <c r="P12" s="5"/>
      <c r="Q12" s="5"/>
      <c r="R12" s="5"/>
      <c r="S12" s="5"/>
      <c r="T12" s="5"/>
    </row>
    <row r="13" customFormat="false" ht="15" hidden="false" customHeight="false" outlineLevel="0" collapsed="false">
      <c r="A13" s="5"/>
      <c r="B13" s="5"/>
      <c r="C13" s="5"/>
      <c r="D13" s="5"/>
      <c r="E13" s="5"/>
      <c r="F13" s="5"/>
      <c r="G13" s="5"/>
      <c r="H13" s="5"/>
      <c r="I13" s="5"/>
      <c r="J13" s="8" t="str">
        <f aca="false">IF(OR(H13="",I13=""),"",H13*I13)</f>
        <v/>
      </c>
      <c r="K13" s="5"/>
      <c r="L13" s="5"/>
      <c r="M13" s="8" t="str">
        <f aca="false">IF(OR(K13="",L13=""),"",K13*L13)</f>
        <v/>
      </c>
      <c r="N13" s="8" t="str">
        <f aca="false">IF(M13="","",IF(M13&gt;=17,"Critical",IF(M13&gt;=10,"High",IF(M13&gt;=5,"Medium","Low"))))</f>
        <v/>
      </c>
      <c r="O13" s="5"/>
      <c r="P13" s="5"/>
      <c r="Q13" s="5"/>
      <c r="R13" s="5"/>
      <c r="S13" s="5"/>
      <c r="T13" s="5"/>
    </row>
    <row r="14" customFormat="false" ht="15" hidden="false" customHeight="false" outlineLevel="0" collapsed="false">
      <c r="A14" s="5"/>
      <c r="B14" s="5"/>
      <c r="C14" s="5"/>
      <c r="D14" s="5"/>
      <c r="E14" s="5"/>
      <c r="F14" s="5"/>
      <c r="G14" s="5"/>
      <c r="H14" s="5"/>
      <c r="I14" s="5"/>
      <c r="J14" s="8" t="str">
        <f aca="false">IF(OR(H14="",I14=""),"",H14*I14)</f>
        <v/>
      </c>
      <c r="K14" s="5"/>
      <c r="L14" s="5"/>
      <c r="M14" s="8" t="str">
        <f aca="false">IF(OR(K14="",L14=""),"",K14*L14)</f>
        <v/>
      </c>
      <c r="N14" s="8" t="str">
        <f aca="false">IF(M14="","",IF(M14&gt;=17,"Critical",IF(M14&gt;=10,"High",IF(M14&gt;=5,"Medium","Low"))))</f>
        <v/>
      </c>
      <c r="O14" s="5"/>
      <c r="P14" s="5"/>
      <c r="Q14" s="5"/>
      <c r="R14" s="5"/>
      <c r="S14" s="5"/>
      <c r="T14" s="5"/>
    </row>
    <row r="15" customFormat="false" ht="15" hidden="false" customHeight="false" outlineLevel="0" collapsed="false">
      <c r="A15" s="5"/>
      <c r="B15" s="5"/>
      <c r="C15" s="5"/>
      <c r="D15" s="5"/>
      <c r="E15" s="5"/>
      <c r="F15" s="5"/>
      <c r="G15" s="5"/>
      <c r="H15" s="5"/>
      <c r="I15" s="5"/>
      <c r="J15" s="8" t="str">
        <f aca="false">IF(OR(H15="",I15=""),"",H15*I15)</f>
        <v/>
      </c>
      <c r="K15" s="5"/>
      <c r="L15" s="5"/>
      <c r="M15" s="8" t="str">
        <f aca="false">IF(OR(K15="",L15=""),"",K15*L15)</f>
        <v/>
      </c>
      <c r="N15" s="8" t="str">
        <f aca="false">IF(M15="","",IF(M15&gt;=17,"Critical",IF(M15&gt;=10,"High",IF(M15&gt;=5,"Medium","Low"))))</f>
        <v/>
      </c>
      <c r="O15" s="5"/>
      <c r="P15" s="5"/>
      <c r="Q15" s="5"/>
      <c r="R15" s="5"/>
      <c r="S15" s="5"/>
      <c r="T15" s="5"/>
    </row>
    <row r="16" customFormat="false" ht="15" hidden="false" customHeight="false" outlineLevel="0" collapsed="false">
      <c r="A16" s="5"/>
      <c r="B16" s="5"/>
      <c r="C16" s="5"/>
      <c r="D16" s="5"/>
      <c r="E16" s="5"/>
      <c r="F16" s="5"/>
      <c r="G16" s="5"/>
      <c r="H16" s="5"/>
      <c r="I16" s="5"/>
      <c r="J16" s="8" t="str">
        <f aca="false">IF(OR(H16="",I16=""),"",H16*I16)</f>
        <v/>
      </c>
      <c r="K16" s="5"/>
      <c r="L16" s="5"/>
      <c r="M16" s="8" t="str">
        <f aca="false">IF(OR(K16="",L16=""),"",K16*L16)</f>
        <v/>
      </c>
      <c r="N16" s="8" t="str">
        <f aca="false">IF(M16="","",IF(M16&gt;=17,"Critical",IF(M16&gt;=10,"High",IF(M16&gt;=5,"Medium","Low"))))</f>
        <v/>
      </c>
      <c r="O16" s="5"/>
      <c r="P16" s="5"/>
      <c r="Q16" s="5"/>
      <c r="R16" s="5"/>
      <c r="S16" s="5"/>
      <c r="T16" s="5"/>
    </row>
    <row r="17" customFormat="false" ht="15" hidden="false" customHeight="false" outlineLevel="0" collapsed="false">
      <c r="A17" s="5"/>
      <c r="B17" s="5"/>
      <c r="C17" s="5"/>
      <c r="D17" s="5"/>
      <c r="E17" s="5"/>
      <c r="F17" s="5"/>
      <c r="G17" s="5"/>
      <c r="H17" s="5"/>
      <c r="I17" s="5"/>
      <c r="J17" s="8" t="str">
        <f aca="false">IF(OR(H17="",I17=""),"",H17*I17)</f>
        <v/>
      </c>
      <c r="K17" s="5"/>
      <c r="L17" s="5"/>
      <c r="M17" s="8" t="str">
        <f aca="false">IF(OR(K17="",L17=""),"",K17*L17)</f>
        <v/>
      </c>
      <c r="N17" s="8" t="str">
        <f aca="false">IF(M17="","",IF(M17&gt;=17,"Critical",IF(M17&gt;=10,"High",IF(M17&gt;=5,"Medium","Low"))))</f>
        <v/>
      </c>
      <c r="O17" s="5"/>
      <c r="P17" s="5"/>
      <c r="Q17" s="5"/>
      <c r="R17" s="5"/>
      <c r="S17" s="5"/>
      <c r="T17" s="5"/>
    </row>
    <row r="18" customFormat="false" ht="15" hidden="false" customHeight="false" outlineLevel="0" collapsed="false">
      <c r="A18" s="5"/>
      <c r="B18" s="5"/>
      <c r="C18" s="5"/>
      <c r="D18" s="5"/>
      <c r="E18" s="5"/>
      <c r="F18" s="5"/>
      <c r="G18" s="5"/>
      <c r="H18" s="5"/>
      <c r="I18" s="5"/>
      <c r="J18" s="8" t="str">
        <f aca="false">IF(OR(H18="",I18=""),"",H18*I18)</f>
        <v/>
      </c>
      <c r="K18" s="5"/>
      <c r="L18" s="5"/>
      <c r="M18" s="8" t="str">
        <f aca="false">IF(OR(K18="",L18=""),"",K18*L18)</f>
        <v/>
      </c>
      <c r="N18" s="8" t="str">
        <f aca="false">IF(M18="","",IF(M18&gt;=17,"Critical",IF(M18&gt;=10,"High",IF(M18&gt;=5,"Medium","Low"))))</f>
        <v/>
      </c>
      <c r="O18" s="5"/>
      <c r="P18" s="5"/>
      <c r="Q18" s="5"/>
      <c r="R18" s="5"/>
      <c r="S18" s="5"/>
      <c r="T18" s="5"/>
    </row>
    <row r="19" customFormat="false" ht="15" hidden="false" customHeight="false" outlineLevel="0" collapsed="false">
      <c r="A19" s="5"/>
      <c r="B19" s="5"/>
      <c r="C19" s="5"/>
      <c r="D19" s="5"/>
      <c r="E19" s="5"/>
      <c r="F19" s="5"/>
      <c r="G19" s="5"/>
      <c r="H19" s="5"/>
      <c r="I19" s="5"/>
      <c r="J19" s="8" t="str">
        <f aca="false">IF(OR(H19="",I19=""),"",H19*I19)</f>
        <v/>
      </c>
      <c r="K19" s="5"/>
      <c r="L19" s="5"/>
      <c r="M19" s="8" t="str">
        <f aca="false">IF(OR(K19="",L19=""),"",K19*L19)</f>
        <v/>
      </c>
      <c r="N19" s="8" t="str">
        <f aca="false">IF(M19="","",IF(M19&gt;=17,"Critical",IF(M19&gt;=10,"High",IF(M19&gt;=5,"Medium","Low"))))</f>
        <v/>
      </c>
      <c r="O19" s="5"/>
      <c r="P19" s="5"/>
      <c r="Q19" s="5"/>
      <c r="R19" s="5"/>
      <c r="S19" s="5"/>
      <c r="T19" s="5"/>
    </row>
    <row r="20" customFormat="false" ht="15" hidden="false" customHeight="false" outlineLevel="0" collapsed="false">
      <c r="A20" s="5"/>
      <c r="B20" s="5"/>
      <c r="C20" s="5"/>
      <c r="D20" s="5"/>
      <c r="E20" s="5"/>
      <c r="F20" s="5"/>
      <c r="G20" s="5"/>
      <c r="H20" s="5"/>
      <c r="I20" s="5"/>
      <c r="J20" s="8" t="str">
        <f aca="false">IF(OR(H20="",I20=""),"",H20*I20)</f>
        <v/>
      </c>
      <c r="K20" s="5"/>
      <c r="L20" s="5"/>
      <c r="M20" s="8" t="str">
        <f aca="false">IF(OR(K20="",L20=""),"",K20*L20)</f>
        <v/>
      </c>
      <c r="N20" s="8" t="str">
        <f aca="false">IF(M20="","",IF(M20&gt;=17,"Critical",IF(M20&gt;=10,"High",IF(M20&gt;=5,"Medium","Low"))))</f>
        <v/>
      </c>
      <c r="O20" s="5"/>
      <c r="P20" s="5"/>
      <c r="Q20" s="5"/>
      <c r="R20" s="5"/>
      <c r="S20" s="5"/>
      <c r="T20" s="5"/>
    </row>
    <row r="21" customFormat="false" ht="15" hidden="false" customHeight="false" outlineLevel="0" collapsed="false">
      <c r="A21" s="5"/>
      <c r="B21" s="5"/>
      <c r="C21" s="5"/>
      <c r="D21" s="5"/>
      <c r="E21" s="5"/>
      <c r="F21" s="5"/>
      <c r="G21" s="5"/>
      <c r="H21" s="5"/>
      <c r="I21" s="5"/>
      <c r="J21" s="8" t="str">
        <f aca="false">IF(OR(H21="",I21=""),"",H21*I21)</f>
        <v/>
      </c>
      <c r="K21" s="5"/>
      <c r="L21" s="5"/>
      <c r="M21" s="8" t="str">
        <f aca="false">IF(OR(K21="",L21=""),"",K21*L21)</f>
        <v/>
      </c>
      <c r="N21" s="8" t="str">
        <f aca="false">IF(M21="","",IF(M21&gt;=17,"Critical",IF(M21&gt;=10,"High",IF(M21&gt;=5,"Medium","Low"))))</f>
        <v/>
      </c>
      <c r="O21" s="5"/>
      <c r="P21" s="5"/>
      <c r="Q21" s="5"/>
      <c r="R21" s="5"/>
      <c r="S21" s="5"/>
      <c r="T21" s="5"/>
    </row>
    <row r="22" customFormat="false" ht="15" hidden="false" customHeight="false" outlineLevel="0" collapsed="false">
      <c r="A22" s="5"/>
      <c r="B22" s="5"/>
      <c r="C22" s="5"/>
      <c r="D22" s="5"/>
      <c r="E22" s="5"/>
      <c r="F22" s="5"/>
      <c r="G22" s="5"/>
      <c r="H22" s="5"/>
      <c r="I22" s="5"/>
      <c r="J22" s="8" t="str">
        <f aca="false">IF(OR(H22="",I22=""),"",H22*I22)</f>
        <v/>
      </c>
      <c r="K22" s="5"/>
      <c r="L22" s="5"/>
      <c r="M22" s="8" t="str">
        <f aca="false">IF(OR(K22="",L22=""),"",K22*L22)</f>
        <v/>
      </c>
      <c r="N22" s="8" t="str">
        <f aca="false">IF(M22="","",IF(M22&gt;=17,"Critical",IF(M22&gt;=10,"High",IF(M22&gt;=5,"Medium","Low"))))</f>
        <v/>
      </c>
      <c r="O22" s="5"/>
      <c r="P22" s="5"/>
      <c r="Q22" s="5"/>
      <c r="R22" s="5"/>
      <c r="S22" s="5"/>
      <c r="T22" s="5"/>
    </row>
    <row r="23" customFormat="false" ht="15" hidden="false" customHeight="false" outlineLevel="0" collapsed="false">
      <c r="A23" s="5"/>
      <c r="B23" s="5"/>
      <c r="C23" s="5"/>
      <c r="D23" s="5"/>
      <c r="E23" s="5"/>
      <c r="F23" s="5"/>
      <c r="G23" s="5"/>
      <c r="H23" s="5"/>
      <c r="I23" s="5"/>
      <c r="J23" s="8" t="str">
        <f aca="false">IF(OR(H23="",I23=""),"",H23*I23)</f>
        <v/>
      </c>
      <c r="K23" s="5"/>
      <c r="L23" s="5"/>
      <c r="M23" s="8" t="str">
        <f aca="false">IF(OR(K23="",L23=""),"",K23*L23)</f>
        <v/>
      </c>
      <c r="N23" s="8" t="str">
        <f aca="false">IF(M23="","",IF(M23&gt;=17,"Critical",IF(M23&gt;=10,"High",IF(M23&gt;=5,"Medium","Low"))))</f>
        <v/>
      </c>
      <c r="O23" s="5"/>
      <c r="P23" s="5"/>
      <c r="Q23" s="5"/>
      <c r="R23" s="5"/>
      <c r="S23" s="5"/>
      <c r="T23" s="5"/>
    </row>
    <row r="24" customFormat="false" ht="15" hidden="false" customHeight="false" outlineLevel="0" collapsed="false">
      <c r="A24" s="5"/>
      <c r="B24" s="5"/>
      <c r="C24" s="5"/>
      <c r="D24" s="5"/>
      <c r="E24" s="5"/>
      <c r="F24" s="5"/>
      <c r="G24" s="5"/>
      <c r="H24" s="5"/>
      <c r="I24" s="5"/>
      <c r="J24" s="8" t="str">
        <f aca="false">IF(OR(H24="",I24=""),"",H24*I24)</f>
        <v/>
      </c>
      <c r="K24" s="5"/>
      <c r="L24" s="5"/>
      <c r="M24" s="8" t="str">
        <f aca="false">IF(OR(K24="",L24=""),"",K24*L24)</f>
        <v/>
      </c>
      <c r="N24" s="8" t="str">
        <f aca="false">IF(M24="","",IF(M24&gt;=17,"Critical",IF(M24&gt;=10,"High",IF(M24&gt;=5,"Medium","Low"))))</f>
        <v/>
      </c>
      <c r="O24" s="5"/>
      <c r="P24" s="5"/>
      <c r="Q24" s="5"/>
      <c r="R24" s="5"/>
      <c r="S24" s="5"/>
      <c r="T24" s="5"/>
    </row>
    <row r="25" customFormat="false" ht="15" hidden="false" customHeight="false" outlineLevel="0" collapsed="false">
      <c r="A25" s="5"/>
      <c r="B25" s="5"/>
      <c r="C25" s="5"/>
      <c r="D25" s="5"/>
      <c r="E25" s="5"/>
      <c r="F25" s="5"/>
      <c r="G25" s="5"/>
      <c r="H25" s="5"/>
      <c r="I25" s="5"/>
      <c r="J25" s="8" t="str">
        <f aca="false">IF(OR(H25="",I25=""),"",H25*I25)</f>
        <v/>
      </c>
      <c r="K25" s="5"/>
      <c r="L25" s="5"/>
      <c r="M25" s="8" t="str">
        <f aca="false">IF(OR(K25="",L25=""),"",K25*L25)</f>
        <v/>
      </c>
      <c r="N25" s="8" t="str">
        <f aca="false">IF(M25="","",IF(M25&gt;=17,"Critical",IF(M25&gt;=10,"High",IF(M25&gt;=5,"Medium","Low"))))</f>
        <v/>
      </c>
      <c r="O25" s="5"/>
      <c r="P25" s="5"/>
      <c r="Q25" s="5"/>
      <c r="R25" s="5"/>
      <c r="S25" s="5"/>
      <c r="T25" s="5"/>
    </row>
    <row r="26" customFormat="false" ht="15" hidden="false" customHeight="false" outlineLevel="0" collapsed="false">
      <c r="A26" s="5"/>
      <c r="B26" s="5"/>
      <c r="C26" s="5"/>
      <c r="D26" s="5"/>
      <c r="E26" s="5"/>
      <c r="F26" s="5"/>
      <c r="G26" s="5"/>
      <c r="H26" s="5"/>
      <c r="I26" s="5"/>
      <c r="J26" s="8" t="str">
        <f aca="false">IF(OR(H26="",I26=""),"",H26*I26)</f>
        <v/>
      </c>
      <c r="K26" s="5"/>
      <c r="L26" s="5"/>
      <c r="M26" s="8" t="str">
        <f aca="false">IF(OR(K26="",L26=""),"",K26*L26)</f>
        <v/>
      </c>
      <c r="N26" s="8" t="str">
        <f aca="false">IF(M26="","",IF(M26&gt;=17,"Critical",IF(M26&gt;=10,"High",IF(M26&gt;=5,"Medium","Low"))))</f>
        <v/>
      </c>
      <c r="O26" s="5"/>
      <c r="P26" s="5"/>
      <c r="Q26" s="5"/>
      <c r="R26" s="5"/>
      <c r="S26" s="5"/>
      <c r="T26" s="5"/>
    </row>
    <row r="27" customFormat="false" ht="15" hidden="false" customHeight="false" outlineLevel="0" collapsed="false">
      <c r="A27" s="5"/>
      <c r="B27" s="5"/>
      <c r="C27" s="5"/>
      <c r="D27" s="5"/>
      <c r="E27" s="5"/>
      <c r="F27" s="5"/>
      <c r="G27" s="5"/>
      <c r="H27" s="5"/>
      <c r="I27" s="5"/>
      <c r="J27" s="8" t="str">
        <f aca="false">IF(OR(H27="",I27=""),"",H27*I27)</f>
        <v/>
      </c>
      <c r="K27" s="5"/>
      <c r="L27" s="5"/>
      <c r="M27" s="8" t="str">
        <f aca="false">IF(OR(K27="",L27=""),"",K27*L27)</f>
        <v/>
      </c>
      <c r="N27" s="8" t="str">
        <f aca="false">IF(M27="","",IF(M27&gt;=17,"Critical",IF(M27&gt;=10,"High",IF(M27&gt;=5,"Medium","Low"))))</f>
        <v/>
      </c>
      <c r="O27" s="5"/>
      <c r="P27" s="5"/>
      <c r="Q27" s="5"/>
      <c r="R27" s="5"/>
      <c r="S27" s="5"/>
      <c r="T27" s="5"/>
    </row>
    <row r="28" customFormat="false" ht="15" hidden="false" customHeight="false" outlineLevel="0" collapsed="false">
      <c r="A28" s="5"/>
      <c r="B28" s="5"/>
      <c r="C28" s="5"/>
      <c r="D28" s="5"/>
      <c r="E28" s="5"/>
      <c r="F28" s="5"/>
      <c r="G28" s="5"/>
      <c r="H28" s="5"/>
      <c r="I28" s="5"/>
      <c r="J28" s="8" t="str">
        <f aca="false">IF(OR(H28="",I28=""),"",H28*I28)</f>
        <v/>
      </c>
      <c r="K28" s="5"/>
      <c r="L28" s="5"/>
      <c r="M28" s="8" t="str">
        <f aca="false">IF(OR(K28="",L28=""),"",K28*L28)</f>
        <v/>
      </c>
      <c r="N28" s="8" t="str">
        <f aca="false">IF(M28="","",IF(M28&gt;=17,"Critical",IF(M28&gt;=10,"High",IF(M28&gt;=5,"Medium","Low"))))</f>
        <v/>
      </c>
      <c r="O28" s="5"/>
      <c r="P28" s="5"/>
      <c r="Q28" s="5"/>
      <c r="R28" s="5"/>
      <c r="S28" s="5"/>
      <c r="T28" s="5"/>
    </row>
    <row r="29" customFormat="false" ht="15" hidden="false" customHeight="false" outlineLevel="0" collapsed="false">
      <c r="A29" s="5"/>
      <c r="B29" s="5"/>
      <c r="C29" s="5"/>
      <c r="D29" s="5"/>
      <c r="E29" s="5"/>
      <c r="F29" s="5"/>
      <c r="G29" s="5"/>
      <c r="H29" s="5"/>
      <c r="I29" s="5"/>
      <c r="J29" s="8" t="str">
        <f aca="false">IF(OR(H29="",I29=""),"",H29*I29)</f>
        <v/>
      </c>
      <c r="K29" s="5"/>
      <c r="L29" s="5"/>
      <c r="M29" s="8" t="str">
        <f aca="false">IF(OR(K29="",L29=""),"",K29*L29)</f>
        <v/>
      </c>
      <c r="N29" s="8" t="str">
        <f aca="false">IF(M29="","",IF(M29&gt;=17,"Critical",IF(M29&gt;=10,"High",IF(M29&gt;=5,"Medium","Low"))))</f>
        <v/>
      </c>
      <c r="O29" s="5"/>
      <c r="P29" s="5"/>
      <c r="Q29" s="5"/>
      <c r="R29" s="5"/>
      <c r="S29" s="5"/>
      <c r="T29" s="5"/>
    </row>
    <row r="30" customFormat="false" ht="1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8" t="str">
        <f aca="false">IF(OR(H30="",I30=""),"",H30*I30)</f>
        <v/>
      </c>
      <c r="K30" s="5"/>
      <c r="L30" s="5"/>
      <c r="M30" s="8" t="str">
        <f aca="false">IF(OR(K30="",L30=""),"",K30*L30)</f>
        <v/>
      </c>
      <c r="N30" s="8" t="str">
        <f aca="false">IF(M30="","",IF(M30&gt;=17,"Critical",IF(M30&gt;=10,"High",IF(M30&gt;=5,"Medium","Low"))))</f>
        <v/>
      </c>
      <c r="O30" s="5"/>
      <c r="P30" s="5"/>
      <c r="Q30" s="5"/>
      <c r="R30" s="5"/>
      <c r="S30" s="5"/>
      <c r="T30" s="5"/>
    </row>
    <row r="31" customFormat="false" ht="15" hidden="false" customHeight="false" outlineLevel="0" collapsed="false">
      <c r="A31" s="5"/>
      <c r="B31" s="5"/>
      <c r="C31" s="5"/>
      <c r="D31" s="5"/>
      <c r="E31" s="5"/>
      <c r="F31" s="5"/>
      <c r="G31" s="5"/>
      <c r="H31" s="5"/>
      <c r="I31" s="5"/>
      <c r="J31" s="8" t="str">
        <f aca="false">IF(OR(H31="",I31=""),"",H31*I31)</f>
        <v/>
      </c>
      <c r="K31" s="5"/>
      <c r="L31" s="5"/>
      <c r="M31" s="8" t="str">
        <f aca="false">IF(OR(K31="",L31=""),"",K31*L31)</f>
        <v/>
      </c>
      <c r="N31" s="8" t="str">
        <f aca="false">IF(M31="","",IF(M31&gt;=17,"Critical",IF(M31&gt;=10,"High",IF(M31&gt;=5,"Medium","Low"))))</f>
        <v/>
      </c>
      <c r="O31" s="5"/>
      <c r="P31" s="5"/>
      <c r="Q31" s="5"/>
      <c r="R31" s="5"/>
      <c r="S31" s="5"/>
      <c r="T31" s="5"/>
    </row>
    <row r="32" customFormat="false" ht="15" hidden="false" customHeight="false" outlineLevel="0" collapsed="false">
      <c r="A32" s="5"/>
      <c r="B32" s="5"/>
      <c r="C32" s="5"/>
      <c r="D32" s="5"/>
      <c r="E32" s="5"/>
      <c r="F32" s="5"/>
      <c r="G32" s="5"/>
      <c r="H32" s="5"/>
      <c r="I32" s="5"/>
      <c r="J32" s="8" t="str">
        <f aca="false">IF(OR(H32="",I32=""),"",H32*I32)</f>
        <v/>
      </c>
      <c r="K32" s="5"/>
      <c r="L32" s="5"/>
      <c r="M32" s="8" t="str">
        <f aca="false">IF(OR(K32="",L32=""),"",K32*L32)</f>
        <v/>
      </c>
      <c r="N32" s="8" t="str">
        <f aca="false">IF(M32="","",IF(M32&gt;=17,"Critical",IF(M32&gt;=10,"High",IF(M32&gt;=5,"Medium","Low"))))</f>
        <v/>
      </c>
      <c r="O32" s="5"/>
      <c r="P32" s="5"/>
      <c r="Q32" s="5"/>
      <c r="R32" s="5"/>
      <c r="S32" s="5"/>
      <c r="T32" s="5"/>
    </row>
    <row r="33" customFormat="false" ht="15" hidden="false" customHeight="false" outlineLevel="0" collapsed="false">
      <c r="A33" s="5"/>
      <c r="B33" s="5"/>
      <c r="C33" s="5"/>
      <c r="D33" s="5"/>
      <c r="E33" s="5"/>
      <c r="F33" s="5"/>
      <c r="G33" s="5"/>
      <c r="H33" s="5"/>
      <c r="I33" s="5"/>
      <c r="J33" s="8" t="str">
        <f aca="false">IF(OR(H33="",I33=""),"",H33*I33)</f>
        <v/>
      </c>
      <c r="K33" s="5"/>
      <c r="L33" s="5"/>
      <c r="M33" s="8" t="str">
        <f aca="false">IF(OR(K33="",L33=""),"",K33*L33)</f>
        <v/>
      </c>
      <c r="N33" s="8" t="str">
        <f aca="false">IF(M33="","",IF(M33&gt;=17,"Critical",IF(M33&gt;=10,"High",IF(M33&gt;=5,"Medium","Low"))))</f>
        <v/>
      </c>
      <c r="O33" s="5"/>
      <c r="P33" s="5"/>
      <c r="Q33" s="5"/>
      <c r="R33" s="5"/>
      <c r="S33" s="5"/>
      <c r="T33" s="5"/>
    </row>
    <row r="34" customFormat="false" ht="15" hidden="false" customHeight="false" outlineLevel="0" collapsed="false">
      <c r="A34" s="5"/>
      <c r="B34" s="5"/>
      <c r="C34" s="5"/>
      <c r="D34" s="5"/>
      <c r="E34" s="5"/>
      <c r="F34" s="5"/>
      <c r="G34" s="5"/>
      <c r="H34" s="5"/>
      <c r="I34" s="5"/>
      <c r="J34" s="8" t="str">
        <f aca="false">IF(OR(H34="",I34=""),"",H34*I34)</f>
        <v/>
      </c>
      <c r="K34" s="5"/>
      <c r="L34" s="5"/>
      <c r="M34" s="8" t="str">
        <f aca="false">IF(OR(K34="",L34=""),"",K34*L34)</f>
        <v/>
      </c>
      <c r="N34" s="8" t="str">
        <f aca="false">IF(M34="","",IF(M34&gt;=17,"Critical",IF(M34&gt;=10,"High",IF(M34&gt;=5,"Medium","Low"))))</f>
        <v/>
      </c>
      <c r="O34" s="5"/>
      <c r="P34" s="5"/>
      <c r="Q34" s="5"/>
      <c r="R34" s="5"/>
      <c r="S34" s="5"/>
      <c r="T34" s="5"/>
    </row>
    <row r="35" customFormat="false" ht="15" hidden="false" customHeight="false" outlineLevel="0" collapsed="false">
      <c r="A35" s="5"/>
      <c r="B35" s="5"/>
      <c r="C35" s="5"/>
      <c r="D35" s="5"/>
      <c r="E35" s="5"/>
      <c r="F35" s="5"/>
      <c r="G35" s="5"/>
      <c r="H35" s="5"/>
      <c r="I35" s="5"/>
      <c r="J35" s="8" t="str">
        <f aca="false">IF(OR(H35="",I35=""),"",H35*I35)</f>
        <v/>
      </c>
      <c r="K35" s="5"/>
      <c r="L35" s="5"/>
      <c r="M35" s="8" t="str">
        <f aca="false">IF(OR(K35="",L35=""),"",K35*L35)</f>
        <v/>
      </c>
      <c r="N35" s="8" t="str">
        <f aca="false">IF(M35="","",IF(M35&gt;=17,"Critical",IF(M35&gt;=10,"High",IF(M35&gt;=5,"Medium","Low"))))</f>
        <v/>
      </c>
      <c r="O35" s="5"/>
      <c r="P35" s="5"/>
      <c r="Q35" s="5"/>
      <c r="R35" s="5"/>
      <c r="S35" s="5"/>
      <c r="T35" s="5"/>
    </row>
    <row r="36" customFormat="false" ht="15" hidden="false" customHeight="false" outlineLevel="0" collapsed="false">
      <c r="A36" s="5"/>
      <c r="B36" s="5"/>
      <c r="C36" s="5"/>
      <c r="D36" s="5"/>
      <c r="E36" s="5"/>
      <c r="F36" s="5"/>
      <c r="G36" s="5"/>
      <c r="H36" s="5"/>
      <c r="I36" s="5"/>
      <c r="J36" s="8" t="str">
        <f aca="false">IF(OR(H36="",I36=""),"",H36*I36)</f>
        <v/>
      </c>
      <c r="K36" s="5"/>
      <c r="L36" s="5"/>
      <c r="M36" s="8" t="str">
        <f aca="false">IF(OR(K36="",L36=""),"",K36*L36)</f>
        <v/>
      </c>
      <c r="N36" s="8" t="str">
        <f aca="false">IF(M36="","",IF(M36&gt;=17,"Critical",IF(M36&gt;=10,"High",IF(M36&gt;=5,"Medium","Low"))))</f>
        <v/>
      </c>
      <c r="O36" s="5"/>
      <c r="P36" s="5"/>
      <c r="Q36" s="5"/>
      <c r="R36" s="5"/>
      <c r="S36" s="5"/>
      <c r="T36" s="5"/>
    </row>
    <row r="37" customFormat="false" ht="15" hidden="false" customHeight="fals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8" t="str">
        <f aca="false">IF(OR(H37="",I37=""),"",H37*I37)</f>
        <v/>
      </c>
      <c r="K37" s="5"/>
      <c r="L37" s="5"/>
      <c r="M37" s="8" t="str">
        <f aca="false">IF(OR(K37="",L37=""),"",K37*L37)</f>
        <v/>
      </c>
      <c r="N37" s="8" t="str">
        <f aca="false">IF(M37="","",IF(M37&gt;=17,"Critical",IF(M37&gt;=10,"High",IF(M37&gt;=5,"Medium","Low"))))</f>
        <v/>
      </c>
      <c r="O37" s="5"/>
      <c r="P37" s="5"/>
      <c r="Q37" s="5"/>
      <c r="R37" s="5"/>
      <c r="S37" s="5"/>
      <c r="T37" s="5"/>
    </row>
    <row r="38" customFormat="false" ht="15" hidden="false" customHeight="false" outlineLevel="0" collapsed="false">
      <c r="A38" s="5"/>
      <c r="B38" s="5"/>
      <c r="C38" s="5"/>
      <c r="D38" s="5"/>
      <c r="E38" s="5"/>
      <c r="F38" s="5"/>
      <c r="G38" s="5"/>
      <c r="H38" s="5"/>
      <c r="I38" s="5"/>
      <c r="J38" s="8" t="str">
        <f aca="false">IF(OR(H38="",I38=""),"",H38*I38)</f>
        <v/>
      </c>
      <c r="K38" s="5"/>
      <c r="L38" s="5"/>
      <c r="M38" s="8" t="str">
        <f aca="false">IF(OR(K38="",L38=""),"",K38*L38)</f>
        <v/>
      </c>
      <c r="N38" s="8" t="str">
        <f aca="false">IF(M38="","",IF(M38&gt;=17,"Critical",IF(M38&gt;=10,"High",IF(M38&gt;=5,"Medium","Low"))))</f>
        <v/>
      </c>
      <c r="O38" s="5"/>
      <c r="P38" s="5"/>
      <c r="Q38" s="5"/>
      <c r="R38" s="5"/>
      <c r="S38" s="5"/>
      <c r="T38" s="5"/>
    </row>
    <row r="39" customFormat="false" ht="15" hidden="false" customHeight="false" outlineLevel="0" collapsed="false">
      <c r="A39" s="5"/>
      <c r="B39" s="5"/>
      <c r="C39" s="5"/>
      <c r="D39" s="5"/>
      <c r="E39" s="5"/>
      <c r="F39" s="5"/>
      <c r="G39" s="5"/>
      <c r="H39" s="5"/>
      <c r="I39" s="5"/>
      <c r="J39" s="8" t="str">
        <f aca="false">IF(OR(H39="",I39=""),"",H39*I39)</f>
        <v/>
      </c>
      <c r="K39" s="5"/>
      <c r="L39" s="5"/>
      <c r="M39" s="8" t="str">
        <f aca="false">IF(OR(K39="",L39=""),"",K39*L39)</f>
        <v/>
      </c>
      <c r="N39" s="8" t="str">
        <f aca="false">IF(M39="","",IF(M39&gt;=17,"Critical",IF(M39&gt;=10,"High",IF(M39&gt;=5,"Medium","Low"))))</f>
        <v/>
      </c>
      <c r="O39" s="5"/>
      <c r="P39" s="5"/>
      <c r="Q39" s="5"/>
      <c r="R39" s="5"/>
      <c r="S39" s="5"/>
      <c r="T39" s="5"/>
    </row>
    <row r="40" customFormat="false" ht="15" hidden="false" customHeight="false" outlineLevel="0" collapsed="false">
      <c r="A40" s="5"/>
      <c r="B40" s="5"/>
      <c r="C40" s="5"/>
      <c r="D40" s="5"/>
      <c r="E40" s="5"/>
      <c r="F40" s="5"/>
      <c r="G40" s="5"/>
      <c r="H40" s="5"/>
      <c r="I40" s="5"/>
      <c r="J40" s="8" t="str">
        <f aca="false">IF(OR(H40="",I40=""),"",H40*I40)</f>
        <v/>
      </c>
      <c r="K40" s="5"/>
      <c r="L40" s="5"/>
      <c r="M40" s="8" t="str">
        <f aca="false">IF(OR(K40="",L40=""),"",K40*L40)</f>
        <v/>
      </c>
      <c r="N40" s="8" t="str">
        <f aca="false">IF(M40="","",IF(M40&gt;=17,"Critical",IF(M40&gt;=10,"High",IF(M40&gt;=5,"Medium","Low"))))</f>
        <v/>
      </c>
      <c r="O40" s="5"/>
      <c r="P40" s="5"/>
      <c r="Q40" s="5"/>
      <c r="R40" s="5"/>
      <c r="S40" s="5"/>
      <c r="T40" s="5"/>
    </row>
    <row r="41" customFormat="false" ht="15" hidden="false" customHeight="false" outlineLevel="0" collapsed="false">
      <c r="A41" s="5"/>
      <c r="B41" s="5"/>
      <c r="C41" s="5"/>
      <c r="D41" s="5"/>
      <c r="E41" s="5"/>
      <c r="F41" s="5"/>
      <c r="G41" s="5"/>
      <c r="H41" s="5"/>
      <c r="I41" s="5"/>
      <c r="J41" s="8" t="str">
        <f aca="false">IF(OR(H41="",I41=""),"",H41*I41)</f>
        <v/>
      </c>
      <c r="K41" s="5"/>
      <c r="L41" s="5"/>
      <c r="M41" s="8" t="str">
        <f aca="false">IF(OR(K41="",L41=""),"",K41*L41)</f>
        <v/>
      </c>
      <c r="N41" s="8" t="str">
        <f aca="false">IF(M41="","",IF(M41&gt;=17,"Critical",IF(M41&gt;=10,"High",IF(M41&gt;=5,"Medium","Low"))))</f>
        <v/>
      </c>
      <c r="O41" s="5"/>
      <c r="P41" s="5"/>
      <c r="Q41" s="5"/>
      <c r="R41" s="5"/>
      <c r="S41" s="5"/>
      <c r="T41" s="5"/>
    </row>
    <row r="42" customFormat="false" ht="15" hidden="false" customHeight="false" outlineLevel="0" collapsed="false">
      <c r="A42" s="5"/>
      <c r="B42" s="5"/>
      <c r="C42" s="5"/>
      <c r="D42" s="5"/>
      <c r="E42" s="5"/>
      <c r="F42" s="5"/>
      <c r="G42" s="5"/>
      <c r="H42" s="5"/>
      <c r="I42" s="5"/>
      <c r="J42" s="8" t="str">
        <f aca="false">IF(OR(H42="",I42=""),"",H42*I42)</f>
        <v/>
      </c>
      <c r="K42" s="5"/>
      <c r="L42" s="5"/>
      <c r="M42" s="8" t="str">
        <f aca="false">IF(OR(K42="",L42=""),"",K42*L42)</f>
        <v/>
      </c>
      <c r="N42" s="8" t="str">
        <f aca="false">IF(M42="","",IF(M42&gt;=17,"Critical",IF(M42&gt;=10,"High",IF(M42&gt;=5,"Medium","Low"))))</f>
        <v/>
      </c>
      <c r="O42" s="5"/>
      <c r="P42" s="5"/>
      <c r="Q42" s="5"/>
      <c r="R42" s="5"/>
      <c r="S42" s="5"/>
      <c r="T42" s="5"/>
    </row>
    <row r="43" customFormat="false" ht="15" hidden="false" customHeight="false" outlineLevel="0" collapsed="false">
      <c r="A43" s="5"/>
      <c r="B43" s="5"/>
      <c r="C43" s="5"/>
      <c r="D43" s="5"/>
      <c r="E43" s="5"/>
      <c r="F43" s="5"/>
      <c r="G43" s="5"/>
      <c r="H43" s="5"/>
      <c r="I43" s="5"/>
      <c r="J43" s="8" t="str">
        <f aca="false">IF(OR(H43="",I43=""),"",H43*I43)</f>
        <v/>
      </c>
      <c r="K43" s="5"/>
      <c r="L43" s="5"/>
      <c r="M43" s="8" t="str">
        <f aca="false">IF(OR(K43="",L43=""),"",K43*L43)</f>
        <v/>
      </c>
      <c r="N43" s="8" t="str">
        <f aca="false">IF(M43="","",IF(M43&gt;=17,"Critical",IF(M43&gt;=10,"High",IF(M43&gt;=5,"Medium","Low"))))</f>
        <v/>
      </c>
      <c r="O43" s="5"/>
      <c r="P43" s="5"/>
      <c r="Q43" s="5"/>
      <c r="R43" s="5"/>
      <c r="S43" s="5"/>
      <c r="T43" s="5"/>
    </row>
    <row r="44" customFormat="false" ht="15" hidden="false" customHeight="false" outlineLevel="0" collapsed="false">
      <c r="A44" s="5"/>
      <c r="B44" s="5"/>
      <c r="C44" s="5"/>
      <c r="D44" s="5"/>
      <c r="E44" s="5"/>
      <c r="F44" s="5"/>
      <c r="G44" s="5"/>
      <c r="H44" s="5"/>
      <c r="I44" s="5"/>
      <c r="J44" s="8" t="str">
        <f aca="false">IF(OR(H44="",I44=""),"",H44*I44)</f>
        <v/>
      </c>
      <c r="K44" s="5"/>
      <c r="L44" s="5"/>
      <c r="M44" s="8" t="str">
        <f aca="false">IF(OR(K44="",L44=""),"",K44*L44)</f>
        <v/>
      </c>
      <c r="N44" s="8" t="str">
        <f aca="false">IF(M44="","",IF(M44&gt;=17,"Critical",IF(M44&gt;=10,"High",IF(M44&gt;=5,"Medium","Low"))))</f>
        <v/>
      </c>
      <c r="O44" s="5"/>
      <c r="P44" s="5"/>
      <c r="Q44" s="5"/>
      <c r="R44" s="5"/>
      <c r="S44" s="5"/>
      <c r="T44" s="5"/>
    </row>
    <row r="45" customFormat="false" ht="15" hidden="false" customHeight="false" outlineLevel="0" collapsed="false">
      <c r="A45" s="5"/>
      <c r="B45" s="5"/>
      <c r="C45" s="5"/>
      <c r="D45" s="5"/>
      <c r="E45" s="5"/>
      <c r="F45" s="5"/>
      <c r="G45" s="5"/>
      <c r="H45" s="5"/>
      <c r="I45" s="5"/>
      <c r="J45" s="8" t="str">
        <f aca="false">IF(OR(H45="",I45=""),"",H45*I45)</f>
        <v/>
      </c>
      <c r="K45" s="5"/>
      <c r="L45" s="5"/>
      <c r="M45" s="8" t="str">
        <f aca="false">IF(OR(K45="",L45=""),"",K45*L45)</f>
        <v/>
      </c>
      <c r="N45" s="8" t="str">
        <f aca="false">IF(M45="","",IF(M45&gt;=17,"Critical",IF(M45&gt;=10,"High",IF(M45&gt;=5,"Medium","Low"))))</f>
        <v/>
      </c>
      <c r="O45" s="5"/>
      <c r="P45" s="5"/>
      <c r="Q45" s="5"/>
      <c r="R45" s="5"/>
      <c r="S45" s="5"/>
      <c r="T45" s="5"/>
    </row>
    <row r="46" customFormat="false" ht="15" hidden="false" customHeight="false" outlineLevel="0" collapsed="false">
      <c r="A46" s="5"/>
      <c r="B46" s="5"/>
      <c r="C46" s="5"/>
      <c r="D46" s="5"/>
      <c r="E46" s="5"/>
      <c r="F46" s="5"/>
      <c r="G46" s="5"/>
      <c r="H46" s="5"/>
      <c r="I46" s="5"/>
      <c r="J46" s="8" t="str">
        <f aca="false">IF(OR(H46="",I46=""),"",H46*I46)</f>
        <v/>
      </c>
      <c r="K46" s="5"/>
      <c r="L46" s="5"/>
      <c r="M46" s="8" t="str">
        <f aca="false">IF(OR(K46="",L46=""),"",K46*L46)</f>
        <v/>
      </c>
      <c r="N46" s="8" t="str">
        <f aca="false">IF(M46="","",IF(M46&gt;=17,"Critical",IF(M46&gt;=10,"High",IF(M46&gt;=5,"Medium","Low"))))</f>
        <v/>
      </c>
      <c r="O46" s="5"/>
      <c r="P46" s="5"/>
      <c r="Q46" s="5"/>
      <c r="R46" s="5"/>
      <c r="S46" s="5"/>
      <c r="T46" s="5"/>
    </row>
    <row r="47" customFormat="false" ht="15" hidden="false" customHeight="false" outlineLevel="0" collapsed="false">
      <c r="A47" s="5"/>
      <c r="B47" s="5"/>
      <c r="C47" s="5"/>
      <c r="D47" s="5"/>
      <c r="E47" s="5"/>
      <c r="F47" s="5"/>
      <c r="G47" s="5"/>
      <c r="H47" s="5"/>
      <c r="I47" s="5"/>
      <c r="J47" s="8" t="str">
        <f aca="false">IF(OR(H47="",I47=""),"",H47*I47)</f>
        <v/>
      </c>
      <c r="K47" s="5"/>
      <c r="L47" s="5"/>
      <c r="M47" s="8" t="str">
        <f aca="false">IF(OR(K47="",L47=""),"",K47*L47)</f>
        <v/>
      </c>
      <c r="N47" s="8" t="str">
        <f aca="false">IF(M47="","",IF(M47&gt;=17,"Critical",IF(M47&gt;=10,"High",IF(M47&gt;=5,"Medium","Low"))))</f>
        <v/>
      </c>
      <c r="O47" s="5"/>
      <c r="P47" s="5"/>
      <c r="Q47" s="5"/>
      <c r="R47" s="5"/>
      <c r="S47" s="5"/>
      <c r="T47" s="5"/>
    </row>
    <row r="48" customFormat="false" ht="15" hidden="false" customHeight="false" outlineLevel="0" collapsed="false">
      <c r="A48" s="5"/>
      <c r="B48" s="5"/>
      <c r="C48" s="5"/>
      <c r="D48" s="5"/>
      <c r="E48" s="5"/>
      <c r="F48" s="5"/>
      <c r="G48" s="5"/>
      <c r="H48" s="5"/>
      <c r="I48" s="5"/>
      <c r="J48" s="8" t="str">
        <f aca="false">IF(OR(H48="",I48=""),"",H48*I48)</f>
        <v/>
      </c>
      <c r="K48" s="5"/>
      <c r="L48" s="5"/>
      <c r="M48" s="8" t="str">
        <f aca="false">IF(OR(K48="",L48=""),"",K48*L48)</f>
        <v/>
      </c>
      <c r="N48" s="8" t="str">
        <f aca="false">IF(M48="","",IF(M48&gt;=17,"Critical",IF(M48&gt;=10,"High",IF(M48&gt;=5,"Medium","Low"))))</f>
        <v/>
      </c>
      <c r="O48" s="5"/>
      <c r="P48" s="5"/>
      <c r="Q48" s="5"/>
      <c r="R48" s="5"/>
      <c r="S48" s="5"/>
      <c r="T48" s="5"/>
    </row>
    <row r="49" customFormat="false" ht="15" hidden="false" customHeight="false" outlineLevel="0" collapsed="false">
      <c r="A49" s="5"/>
      <c r="B49" s="5"/>
      <c r="C49" s="5"/>
      <c r="D49" s="5"/>
      <c r="E49" s="5"/>
      <c r="F49" s="5"/>
      <c r="G49" s="5"/>
      <c r="H49" s="5"/>
      <c r="I49" s="5"/>
      <c r="J49" s="8" t="str">
        <f aca="false">IF(OR(H49="",I49=""),"",H49*I49)</f>
        <v/>
      </c>
      <c r="K49" s="5"/>
      <c r="L49" s="5"/>
      <c r="M49" s="8" t="str">
        <f aca="false">IF(OR(K49="",L49=""),"",K49*L49)</f>
        <v/>
      </c>
      <c r="N49" s="8" t="str">
        <f aca="false">IF(M49="","",IF(M49&gt;=17,"Critical",IF(M49&gt;=10,"High",IF(M49&gt;=5,"Medium","Low"))))</f>
        <v/>
      </c>
      <c r="O49" s="5"/>
      <c r="P49" s="5"/>
      <c r="Q49" s="5"/>
      <c r="R49" s="5"/>
      <c r="S49" s="5"/>
      <c r="T49" s="5"/>
    </row>
    <row r="50" customFormat="false" ht="15" hidden="false" customHeight="false" outlineLevel="0" collapsed="false">
      <c r="A50" s="5"/>
      <c r="B50" s="5"/>
      <c r="C50" s="5"/>
      <c r="D50" s="5"/>
      <c r="E50" s="5"/>
      <c r="F50" s="5"/>
      <c r="G50" s="5"/>
      <c r="H50" s="5"/>
      <c r="I50" s="5"/>
      <c r="J50" s="8" t="str">
        <f aca="false">IF(OR(H50="",I50=""),"",H50*I50)</f>
        <v/>
      </c>
      <c r="K50" s="5"/>
      <c r="L50" s="5"/>
      <c r="M50" s="8" t="str">
        <f aca="false">IF(OR(K50="",L50=""),"",K50*L50)</f>
        <v/>
      </c>
      <c r="N50" s="8" t="str">
        <f aca="false">IF(M50="","",IF(M50&gt;=17,"Critical",IF(M50&gt;=10,"High",IF(M50&gt;=5,"Medium","Low"))))</f>
        <v/>
      </c>
      <c r="O50" s="5"/>
      <c r="P50" s="5"/>
      <c r="Q50" s="5"/>
      <c r="R50" s="5"/>
      <c r="S50" s="5"/>
      <c r="T50" s="5"/>
    </row>
    <row r="51" customFormat="false" ht="15" hidden="false" customHeight="false" outlineLevel="0" collapsed="false">
      <c r="A51" s="5"/>
      <c r="B51" s="5"/>
      <c r="C51" s="5"/>
      <c r="D51" s="5"/>
      <c r="E51" s="5"/>
      <c r="F51" s="5"/>
      <c r="G51" s="5"/>
      <c r="H51" s="5"/>
      <c r="I51" s="5"/>
      <c r="J51" s="8" t="str">
        <f aca="false">IF(OR(H51="",I51=""),"",H51*I51)</f>
        <v/>
      </c>
      <c r="K51" s="5"/>
      <c r="L51" s="5"/>
      <c r="M51" s="8" t="str">
        <f aca="false">IF(OR(K51="",L51=""),"",K51*L51)</f>
        <v/>
      </c>
      <c r="N51" s="8" t="str">
        <f aca="false">IF(M51="","",IF(M51&gt;=17,"Critical",IF(M51&gt;=10,"High",IF(M51&gt;=5,"Medium","Low"))))</f>
        <v/>
      </c>
      <c r="O51" s="5"/>
      <c r="P51" s="5"/>
      <c r="Q51" s="5"/>
      <c r="R51" s="5"/>
      <c r="S51" s="5"/>
      <c r="T51" s="5"/>
    </row>
  </sheetData>
  <autoFilter ref="A1:T1"/>
  <conditionalFormatting sqref="N2:N51">
    <cfRule type="cellIs" priority="2" operator="equal" aboveAverage="0" equalAverage="0" bottom="0" percent="0" rank="0" text="" dxfId="2">
      <formula>"Critical"</formula>
    </cfRule>
    <cfRule type="cellIs" priority="3" operator="equal" aboveAverage="0" equalAverage="0" bottom="0" percent="0" rank="0" text="" dxfId="3">
      <formula>"High"</formula>
    </cfRule>
    <cfRule type="cellIs" priority="4" operator="equal" aboveAverage="0" equalAverage="0" bottom="0" percent="0" rank="0" text="" dxfId="4">
      <formula>"Medium"</formula>
    </cfRule>
    <cfRule type="cellIs" priority="5" operator="equal" aboveAverage="0" equalAverage="0" bottom="0" percent="0" rank="0" text="" dxfId="5">
      <formula>"Low"</formula>
    </cfRule>
  </conditionalFormatting>
  <conditionalFormatting sqref="R2:R51">
    <cfRule type="cellIs" priority="6" operator="equal" aboveAverage="0" equalAverage="0" bottom="0" percent="0" rank="0" text="" dxfId="6">
      <formula>"Overdue"</formula>
    </cfRule>
    <cfRule type="cellIs" priority="7" operator="equal" aboveAverage="0" equalAverage="0" bottom="0" percent="0" rank="0" text="" dxfId="7">
      <formula>"Closed"</formula>
    </cfRule>
    <cfRule type="cellIs" priority="8" operator="equal" aboveAverage="0" equalAverage="0" bottom="0" percent="0" rank="0" text="" dxfId="8">
      <formula>"Accepted"</formula>
    </cfRule>
  </conditionalFormatting>
  <dataValidations count="4">
    <dataValidation allowBlank="true" error="Please enter a value between 1 and 5" errorStyle="stop" errorTitle="Invalid Likelihood" operator="between" showDropDown="false" showErrorMessage="false" showInputMessage="false" sqref="H2:I51 K2:L51" type="list">
      <formula1>"1,2,3,4,5"</formula1>
      <formula2>0</formula2>
    </dataValidation>
    <dataValidation allowBlank="true" errorStyle="stop" operator="between" showDropDown="false" showErrorMessage="false" showInputMessage="false" sqref="C2:C51" type="list">
      <formula1>"Cyber Attack,Social Engineering,Insider Threat,Vulnerability Exploitation,Supply Chain,Availability,Data Leakage,Physical Theft,Compliance,Natural Disaster,Other"</formula1>
      <formula2>0</formula2>
    </dataValidation>
    <dataValidation allowBlank="true" errorStyle="stop" operator="between" showDropDown="false" showErrorMessage="false" showInputMessage="false" sqref="O2:O51" type="list">
      <formula1>"Mitigate,Transfer,Avoid,Accept,Transfer / Mitigate"</formula1>
      <formula2>0</formula2>
    </dataValidation>
    <dataValidation allowBlank="true" errorStyle="stop" operator="between" showDropDown="false" showErrorMessage="false" showInputMessage="false" sqref="R2:R51" type="list">
      <formula1>"Open,In Progress,Closed,Accepted,Overdue"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86AB"/>
    <pageSetUpPr fitToPage="false"/>
  </sheetPr>
  <dimension ref="A1:F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6" min="2" style="0" width="18"/>
  </cols>
  <sheetData>
    <row r="1" customFormat="false" ht="17.35" hidden="false" customHeight="false" outlineLevel="0" collapsed="false">
      <c r="A1" s="9" t="s">
        <v>112</v>
      </c>
      <c r="B1" s="9"/>
      <c r="C1" s="9"/>
      <c r="D1" s="9"/>
      <c r="E1" s="9"/>
      <c r="F1" s="9"/>
    </row>
    <row r="2" customFormat="false" ht="15" hidden="false" customHeight="false" outlineLevel="0" collapsed="false">
      <c r="A2" s="10" t="s">
        <v>113</v>
      </c>
    </row>
    <row r="3" customFormat="false" ht="15" hidden="false" customHeight="false" outlineLevel="0" collapsed="false">
      <c r="A3" s="11"/>
      <c r="B3" s="4" t="s">
        <v>114</v>
      </c>
      <c r="C3" s="4" t="s">
        <v>115</v>
      </c>
      <c r="D3" s="4" t="s">
        <v>116</v>
      </c>
      <c r="E3" s="4" t="s">
        <v>117</v>
      </c>
      <c r="F3" s="4" t="s">
        <v>118</v>
      </c>
    </row>
    <row r="4" customFormat="false" ht="34.5" hidden="false" customHeight="true" outlineLevel="0" collapsed="false">
      <c r="A4" s="12" t="s">
        <v>119</v>
      </c>
      <c r="B4" s="13" t="n">
        <v>5</v>
      </c>
      <c r="C4" s="14" t="n">
        <v>10</v>
      </c>
      <c r="D4" s="14" t="n">
        <v>15</v>
      </c>
      <c r="E4" s="15" t="n">
        <v>20</v>
      </c>
      <c r="F4" s="15" t="n">
        <v>25</v>
      </c>
    </row>
    <row r="5" customFormat="false" ht="34.5" hidden="false" customHeight="true" outlineLevel="0" collapsed="false">
      <c r="A5" s="12" t="s">
        <v>120</v>
      </c>
      <c r="B5" s="16" t="n">
        <v>4</v>
      </c>
      <c r="C5" s="13" t="n">
        <v>8</v>
      </c>
      <c r="D5" s="14" t="n">
        <v>12</v>
      </c>
      <c r="E5" s="14" t="n">
        <v>16</v>
      </c>
      <c r="F5" s="15" t="n">
        <v>20</v>
      </c>
    </row>
    <row r="6" customFormat="false" ht="34.5" hidden="false" customHeight="true" outlineLevel="0" collapsed="false">
      <c r="A6" s="12" t="s">
        <v>121</v>
      </c>
      <c r="B6" s="16" t="n">
        <v>3</v>
      </c>
      <c r="C6" s="13" t="n">
        <v>6</v>
      </c>
      <c r="D6" s="13" t="n">
        <v>9</v>
      </c>
      <c r="E6" s="14" t="n">
        <v>12</v>
      </c>
      <c r="F6" s="14" t="n">
        <v>15</v>
      </c>
    </row>
    <row r="7" customFormat="false" ht="34.5" hidden="false" customHeight="true" outlineLevel="0" collapsed="false">
      <c r="A7" s="12" t="s">
        <v>122</v>
      </c>
      <c r="B7" s="16" t="n">
        <v>2</v>
      </c>
      <c r="C7" s="16" t="n">
        <v>4</v>
      </c>
      <c r="D7" s="13" t="n">
        <v>6</v>
      </c>
      <c r="E7" s="13" t="n">
        <v>8</v>
      </c>
      <c r="F7" s="14" t="n">
        <v>10</v>
      </c>
    </row>
    <row r="8" customFormat="false" ht="34.5" hidden="false" customHeight="true" outlineLevel="0" collapsed="false">
      <c r="A8" s="12" t="s">
        <v>123</v>
      </c>
      <c r="B8" s="16" t="n">
        <v>1</v>
      </c>
      <c r="C8" s="16" t="n">
        <v>2</v>
      </c>
      <c r="D8" s="16" t="n">
        <v>3</v>
      </c>
      <c r="E8" s="16" t="n">
        <v>4</v>
      </c>
      <c r="F8" s="13" t="n">
        <v>5</v>
      </c>
    </row>
    <row r="10" customFormat="false" ht="15" hidden="false" customHeight="false" outlineLevel="0" collapsed="false">
      <c r="A10" s="17" t="s">
        <v>124</v>
      </c>
    </row>
    <row r="11" customFormat="false" ht="15" hidden="false" customHeight="true" outlineLevel="0" collapsed="false">
      <c r="A11" s="18" t="s">
        <v>125</v>
      </c>
      <c r="B11" s="5" t="s">
        <v>126</v>
      </c>
      <c r="C11" s="5"/>
      <c r="D11" s="5"/>
      <c r="E11" s="5"/>
      <c r="F11" s="5"/>
    </row>
    <row r="12" customFormat="false" ht="15" hidden="false" customHeight="true" outlineLevel="0" collapsed="false">
      <c r="A12" s="19" t="s">
        <v>127</v>
      </c>
      <c r="B12" s="5" t="s">
        <v>128</v>
      </c>
      <c r="C12" s="5"/>
      <c r="D12" s="5"/>
      <c r="E12" s="5"/>
      <c r="F12" s="5"/>
    </row>
    <row r="13" customFormat="false" ht="15" hidden="false" customHeight="true" outlineLevel="0" collapsed="false">
      <c r="A13" s="20" t="s">
        <v>129</v>
      </c>
      <c r="B13" s="5" t="s">
        <v>130</v>
      </c>
      <c r="C13" s="5"/>
      <c r="D13" s="5"/>
      <c r="E13" s="5"/>
      <c r="F13" s="5"/>
    </row>
    <row r="14" customFormat="false" ht="15" hidden="false" customHeight="true" outlineLevel="0" collapsed="false">
      <c r="A14" s="21" t="s">
        <v>131</v>
      </c>
      <c r="B14" s="5" t="s">
        <v>132</v>
      </c>
      <c r="C14" s="5"/>
      <c r="D14" s="5"/>
      <c r="E14" s="5"/>
      <c r="F14" s="5"/>
    </row>
  </sheetData>
  <mergeCells count="5">
    <mergeCell ref="A1:F1"/>
    <mergeCell ref="B11:F11"/>
    <mergeCell ref="B12:F12"/>
    <mergeCell ref="B13:F13"/>
    <mergeCell ref="B14:F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86AB"/>
    <pageSetUpPr fitToPage="false"/>
  </sheetPr>
  <dimension ref="A1:E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8"/>
    <col collapsed="false" customWidth="true" hidden="false" outlineLevel="0" max="3" min="3" style="0" width="65"/>
    <col collapsed="false" customWidth="true" hidden="false" outlineLevel="0" max="4" min="4" style="0" width="25"/>
    <col collapsed="false" customWidth="true" hidden="false" outlineLevel="0" max="5" min="5" style="0" width="40"/>
  </cols>
  <sheetData>
    <row r="1" customFormat="false" ht="17.35" hidden="false" customHeight="false" outlineLevel="0" collapsed="false">
      <c r="A1" s="9" t="s">
        <v>133</v>
      </c>
      <c r="B1" s="9"/>
      <c r="C1" s="9"/>
      <c r="D1" s="9"/>
    </row>
    <row r="2" customFormat="false" ht="15" hidden="false" customHeight="false" outlineLevel="0" collapsed="false">
      <c r="A2" s="4" t="s">
        <v>134</v>
      </c>
      <c r="B2" s="4" t="s">
        <v>135</v>
      </c>
      <c r="C2" s="4" t="s">
        <v>136</v>
      </c>
      <c r="D2" s="4" t="s">
        <v>137</v>
      </c>
    </row>
    <row r="3" customFormat="false" ht="45" hidden="false" customHeight="true" outlineLevel="0" collapsed="false">
      <c r="A3" s="22" t="n">
        <v>1</v>
      </c>
      <c r="B3" s="22" t="s">
        <v>138</v>
      </c>
      <c r="C3" s="23" t="s">
        <v>139</v>
      </c>
      <c r="D3" s="22" t="s">
        <v>140</v>
      </c>
    </row>
    <row r="4" customFormat="false" ht="45" hidden="false" customHeight="true" outlineLevel="0" collapsed="false">
      <c r="A4" s="8" t="n">
        <v>2</v>
      </c>
      <c r="B4" s="8" t="s">
        <v>141</v>
      </c>
      <c r="C4" s="5" t="s">
        <v>142</v>
      </c>
      <c r="D4" s="8" t="s">
        <v>143</v>
      </c>
    </row>
    <row r="5" customFormat="false" ht="45" hidden="false" customHeight="true" outlineLevel="0" collapsed="false">
      <c r="A5" s="22" t="n">
        <v>3</v>
      </c>
      <c r="B5" s="22" t="s">
        <v>144</v>
      </c>
      <c r="C5" s="23" t="s">
        <v>145</v>
      </c>
      <c r="D5" s="22" t="s">
        <v>146</v>
      </c>
    </row>
    <row r="6" customFormat="false" ht="45" hidden="false" customHeight="true" outlineLevel="0" collapsed="false">
      <c r="A6" s="8" t="n">
        <v>4</v>
      </c>
      <c r="B6" s="8" t="s">
        <v>147</v>
      </c>
      <c r="C6" s="5" t="s">
        <v>148</v>
      </c>
      <c r="D6" s="8" t="s">
        <v>149</v>
      </c>
    </row>
    <row r="7" customFormat="false" ht="45" hidden="false" customHeight="true" outlineLevel="0" collapsed="false">
      <c r="A7" s="22" t="n">
        <v>5</v>
      </c>
      <c r="B7" s="22" t="s">
        <v>150</v>
      </c>
      <c r="C7" s="23" t="s">
        <v>151</v>
      </c>
      <c r="D7" s="22" t="s">
        <v>152</v>
      </c>
    </row>
    <row r="10" customFormat="false" ht="17.35" hidden="false" customHeight="false" outlineLevel="0" collapsed="false">
      <c r="A10" s="9" t="s">
        <v>153</v>
      </c>
      <c r="B10" s="9"/>
      <c r="C10" s="9"/>
      <c r="D10" s="9"/>
      <c r="E10" s="9"/>
    </row>
    <row r="11" customFormat="false" ht="15" hidden="false" customHeight="false" outlineLevel="0" collapsed="false">
      <c r="A11" s="4" t="s">
        <v>134</v>
      </c>
      <c r="B11" s="4" t="s">
        <v>135</v>
      </c>
      <c r="C11" s="4" t="s">
        <v>154</v>
      </c>
      <c r="D11" s="4" t="s">
        <v>155</v>
      </c>
      <c r="E11" s="4" t="s">
        <v>156</v>
      </c>
    </row>
    <row r="12" customFormat="false" ht="54.75" hidden="false" customHeight="true" outlineLevel="0" collapsed="false">
      <c r="A12" s="22" t="n">
        <v>1</v>
      </c>
      <c r="B12" s="22" t="s">
        <v>157</v>
      </c>
      <c r="C12" s="23" t="s">
        <v>158</v>
      </c>
      <c r="D12" s="23" t="s">
        <v>159</v>
      </c>
      <c r="E12" s="23" t="s">
        <v>160</v>
      </c>
    </row>
    <row r="13" customFormat="false" ht="54.75" hidden="false" customHeight="true" outlineLevel="0" collapsed="false">
      <c r="A13" s="8" t="n">
        <v>2</v>
      </c>
      <c r="B13" s="8" t="s">
        <v>161</v>
      </c>
      <c r="C13" s="5" t="s">
        <v>162</v>
      </c>
      <c r="D13" s="5" t="s">
        <v>163</v>
      </c>
      <c r="E13" s="5" t="s">
        <v>164</v>
      </c>
    </row>
    <row r="14" customFormat="false" ht="54.75" hidden="false" customHeight="true" outlineLevel="0" collapsed="false">
      <c r="A14" s="22" t="n">
        <v>3</v>
      </c>
      <c r="B14" s="22" t="s">
        <v>165</v>
      </c>
      <c r="C14" s="23" t="s">
        <v>166</v>
      </c>
      <c r="D14" s="23" t="s">
        <v>167</v>
      </c>
      <c r="E14" s="23" t="s">
        <v>168</v>
      </c>
    </row>
    <row r="15" customFormat="false" ht="54.75" hidden="false" customHeight="true" outlineLevel="0" collapsed="false">
      <c r="A15" s="8" t="n">
        <v>4</v>
      </c>
      <c r="B15" s="8" t="s">
        <v>169</v>
      </c>
      <c r="C15" s="5" t="s">
        <v>170</v>
      </c>
      <c r="D15" s="5" t="s">
        <v>171</v>
      </c>
      <c r="E15" s="5" t="s">
        <v>172</v>
      </c>
    </row>
    <row r="16" customFormat="false" ht="54.75" hidden="false" customHeight="true" outlineLevel="0" collapsed="false">
      <c r="A16" s="22" t="n">
        <v>5</v>
      </c>
      <c r="B16" s="22" t="s">
        <v>173</v>
      </c>
      <c r="C16" s="23" t="s">
        <v>174</v>
      </c>
      <c r="D16" s="23" t="s">
        <v>175</v>
      </c>
      <c r="E16" s="23" t="s">
        <v>176</v>
      </c>
    </row>
  </sheetData>
  <mergeCells count="2">
    <mergeCell ref="A1:D1"/>
    <mergeCell ref="A10:E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4F72"/>
    <pageSetUpPr fitToPage="false"/>
  </sheetPr>
  <dimension ref="A1:F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5"/>
    <col collapsed="false" customWidth="true" hidden="false" outlineLevel="0" max="3" min="3" style="0" width="5"/>
    <col collapsed="false" customWidth="true" hidden="false" outlineLevel="0" max="4" min="4" style="0" width="22"/>
    <col collapsed="false" customWidth="true" hidden="false" outlineLevel="0" max="5" min="5" style="0" width="15"/>
  </cols>
  <sheetData>
    <row r="1" customFormat="false" ht="17.35" hidden="false" customHeight="false" outlineLevel="0" collapsed="false">
      <c r="A1" s="9" t="s">
        <v>177</v>
      </c>
      <c r="B1" s="9"/>
      <c r="C1" s="9"/>
      <c r="D1" s="9"/>
      <c r="E1" s="9"/>
      <c r="F1" s="9"/>
    </row>
    <row r="3" customFormat="false" ht="15" hidden="false" customHeight="false" outlineLevel="0" collapsed="false">
      <c r="A3" s="17" t="s">
        <v>178</v>
      </c>
      <c r="D3" s="17" t="s">
        <v>179</v>
      </c>
    </row>
    <row r="4" customFormat="false" ht="19.7" hidden="false" customHeight="false" outlineLevel="0" collapsed="false">
      <c r="A4" s="24" t="s">
        <v>180</v>
      </c>
      <c r="B4" s="25" t="n">
        <f aca="false">COUNTIF('Risk Register'!N:N,"Critical")</f>
        <v>0</v>
      </c>
      <c r="D4" s="26" t="s">
        <v>66</v>
      </c>
      <c r="E4" s="25" t="n">
        <f aca="false">COUNTIF('Risk Register'!R:R,"Open")</f>
        <v>4</v>
      </c>
    </row>
    <row r="5" customFormat="false" ht="19.7" hidden="false" customHeight="false" outlineLevel="0" collapsed="false">
      <c r="A5" s="27" t="s">
        <v>181</v>
      </c>
      <c r="B5" s="25" t="n">
        <f aca="false">COUNTIF('Risk Register'!N:N,"High")</f>
        <v>2</v>
      </c>
      <c r="D5" s="26" t="s">
        <v>48</v>
      </c>
      <c r="E5" s="25" t="n">
        <f aca="false">COUNTIF('Risk Register'!R:R,"In Progress")</f>
        <v>3</v>
      </c>
    </row>
    <row r="6" customFormat="false" ht="19.7" hidden="false" customHeight="false" outlineLevel="0" collapsed="false">
      <c r="A6" s="28" t="s">
        <v>182</v>
      </c>
      <c r="B6" s="25" t="n">
        <f aca="false">COUNTIF('Risk Register'!N:N,"Medium")</f>
        <v>5</v>
      </c>
      <c r="D6" s="26" t="s">
        <v>183</v>
      </c>
      <c r="E6" s="25" t="n">
        <f aca="false">COUNTIF('Risk Register'!R:R,"Closed")</f>
        <v>0</v>
      </c>
    </row>
    <row r="7" customFormat="false" ht="19.7" hidden="false" customHeight="false" outlineLevel="0" collapsed="false">
      <c r="A7" s="29" t="s">
        <v>184</v>
      </c>
      <c r="B7" s="25" t="n">
        <f aca="false">COUNTIF('Risk Register'!N:N,"Low")</f>
        <v>1</v>
      </c>
      <c r="D7" s="26" t="s">
        <v>110</v>
      </c>
      <c r="E7" s="25" t="n">
        <f aca="false">COUNTIF('Risk Register'!R:R,"Accepted")</f>
        <v>1</v>
      </c>
    </row>
    <row r="8" customFormat="false" ht="19.7" hidden="false" customHeight="false" outlineLevel="0" collapsed="false">
      <c r="A8" s="30" t="s">
        <v>185</v>
      </c>
      <c r="B8" s="25" t="n">
        <f aca="false">COUNTA('Risk Register'!A2:A51)</f>
        <v>8</v>
      </c>
      <c r="D8" s="26" t="s">
        <v>186</v>
      </c>
      <c r="E8" s="25" t="n">
        <f aca="false">COUNTIF('Risk Register'!R:R,"Overdue")</f>
        <v>0</v>
      </c>
    </row>
    <row r="11" customFormat="false" ht="15" hidden="false" customHeight="false" outlineLevel="0" collapsed="false">
      <c r="A11" s="17" t="s">
        <v>187</v>
      </c>
      <c r="D11" s="17" t="s">
        <v>188</v>
      </c>
    </row>
    <row r="12" customFormat="false" ht="17.35" hidden="false" customHeight="false" outlineLevel="0" collapsed="false">
      <c r="A12" s="31" t="s">
        <v>45</v>
      </c>
      <c r="B12" s="32" t="n">
        <f aca="false">COUNTIF('Risk Register'!O:O,"Mitigate")</f>
        <v>6</v>
      </c>
      <c r="D12" s="31" t="s">
        <v>40</v>
      </c>
      <c r="E12" s="32" t="n">
        <f aca="false">COUNTIF('Risk Register'!C:C,"Cyber Attack")</f>
        <v>1</v>
      </c>
    </row>
    <row r="13" customFormat="false" ht="17.35" hidden="false" customHeight="false" outlineLevel="0" collapsed="false">
      <c r="A13" s="31" t="s">
        <v>189</v>
      </c>
      <c r="B13" s="32" t="n">
        <f aca="false">COUNTIF('Risk Register'!O:O,"Transfer")</f>
        <v>0</v>
      </c>
      <c r="D13" s="31" t="s">
        <v>52</v>
      </c>
      <c r="E13" s="32" t="n">
        <f aca="false">COUNTIF('Risk Register'!C:C,"Social Engineering")</f>
        <v>1</v>
      </c>
    </row>
    <row r="14" customFormat="false" ht="17.35" hidden="false" customHeight="false" outlineLevel="0" collapsed="false">
      <c r="A14" s="31" t="s">
        <v>190</v>
      </c>
      <c r="B14" s="32" t="n">
        <f aca="false">COUNTIF('Risk Register'!O:O,"Avoid")</f>
        <v>0</v>
      </c>
      <c r="D14" s="31" t="s">
        <v>60</v>
      </c>
      <c r="E14" s="32" t="n">
        <f aca="false">COUNTIF('Risk Register'!C:C,"Insider Threat")</f>
        <v>1</v>
      </c>
    </row>
    <row r="15" customFormat="false" ht="17.35" hidden="false" customHeight="false" outlineLevel="0" collapsed="false">
      <c r="A15" s="31" t="s">
        <v>107</v>
      </c>
      <c r="B15" s="32" t="n">
        <f aca="false">COUNTIF('Risk Register'!O:O,"Accept")</f>
        <v>1</v>
      </c>
      <c r="D15" s="31" t="s">
        <v>70</v>
      </c>
      <c r="E15" s="32" t="n">
        <f aca="false">COUNTIF('Risk Register'!C:C,"Vulnerability Exploitation")</f>
        <v>1</v>
      </c>
    </row>
    <row r="16" customFormat="false" ht="17.35" hidden="false" customHeight="false" outlineLevel="0" collapsed="false">
      <c r="A16" s="31" t="s">
        <v>82</v>
      </c>
      <c r="B16" s="32" t="n">
        <f aca="false">COUNTIF('Risk Register'!O:O,"Transfer / Mitigate")</f>
        <v>1</v>
      </c>
      <c r="D16" s="31" t="s">
        <v>78</v>
      </c>
      <c r="E16" s="32" t="n">
        <f aca="false">COUNTIF('Risk Register'!C:C,"Supply Chain")</f>
        <v>1</v>
      </c>
    </row>
    <row r="17" customFormat="false" ht="17.35" hidden="false" customHeight="false" outlineLevel="0" collapsed="false">
      <c r="D17" s="31" t="s">
        <v>87</v>
      </c>
      <c r="E17" s="32" t="n">
        <f aca="false">COUNTIF('Risk Register'!C:C,"Availability")</f>
        <v>1</v>
      </c>
    </row>
    <row r="18" customFormat="false" ht="17.35" hidden="false" customHeight="false" outlineLevel="0" collapsed="false">
      <c r="D18" s="31" t="s">
        <v>95</v>
      </c>
      <c r="E18" s="32" t="n">
        <f aca="false">COUNTIF('Risk Register'!C:C,"Data Leakage")</f>
        <v>1</v>
      </c>
    </row>
    <row r="19" customFormat="false" ht="17.35" hidden="false" customHeight="false" outlineLevel="0" collapsed="false">
      <c r="D19" s="31" t="s">
        <v>103</v>
      </c>
      <c r="E19" s="32" t="n">
        <f aca="false">COUNTIF('Risk Register'!C:C,"Physical Theft")</f>
        <v>1</v>
      </c>
    </row>
    <row r="21" customFormat="false" ht="15" hidden="false" customHeight="false" outlineLevel="0" collapsed="false">
      <c r="A21" s="33" t="s">
        <v>191</v>
      </c>
      <c r="B21" s="33"/>
      <c r="C21" s="33"/>
      <c r="D21" s="33"/>
      <c r="E21" s="33"/>
      <c r="F21" s="33"/>
    </row>
  </sheetData>
  <mergeCells count="2">
    <mergeCell ref="A1:F1"/>
    <mergeCell ref="A21:F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2026-03-07T11:48:28Z</dcterms:created>
  <dc:creator>openpyxl</dc:creator>
  <dc:description/>
  <dc:language>en-US</dc:language>
  <cp:lastModifiedBy/>
  <dcterms:modified xsi:type="dcterms:W3CDTF">2026-03-07T11:48:28Z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