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Readiness Assessment" sheetId="2" state="visible" r:id="rId4"/>
    <sheet name="Summary Dashboard" sheetId="3" state="visible" r:id="rId5"/>
    <sheet name="Next Steps" sheetId="4" state="visible" r:id="rId6"/>
  </sheets>
  <definedNames>
    <definedName function="false" hidden="true" localSheetId="1" name="_xlnm._FilterDatabase" vbProcedure="false">'Readiness Assessment'!$A$1:$I$50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<sst xmlns="http://schemas.openxmlformats.org/spreadsheetml/2006/main" count="288" uniqueCount="204">
  <si>
    <t xml:space="preserve">NIST CSF 2.0 READINESS CHECKLIST</t>
  </si>
  <si>
    <t xml:space="preserve">Based on the 49 High-Priority Subcategories from the MS-ISAC 2024 Policy Template Guide</t>
  </si>
  <si>
    <t xml:space="preserve">About This Checklist</t>
  </si>
  <si>
    <t xml:space="preserve">This free readiness checklist helps your organisation assess its current cybersecurity governance posture against the 49 highest-priority NIST CSF 2.0 subcategories identified by the Center for Internet Security (CIS) and Multi-State Information Sharing and Analysis Center (MS-ISAC) in their 2024 Policy Template Guide.</t>
  </si>
  <si>
    <t xml:space="preserve">These 49 subcategories represent the outcomes that have the greatest impact on an organisation's ability to govern, identify, protect against, detect, respond to, and recover from cybersecurity threats.</t>
  </si>
  <si>
    <t xml:space="preserve">The checklist covers all six NIST CSF 2.0 Functions: Govern, Identify, Protect, Detect, Respond, and Recover.</t>
  </si>
  <si>
    <t xml:space="preserve">How to Use</t>
  </si>
  <si>
    <t xml:space="preserve">1.</t>
  </si>
  <si>
    <t xml:space="preserve">Go to the 'Readiness Assessment' tab and review each of the 49 subcategories.</t>
  </si>
  <si>
    <t xml:space="preserve">2.</t>
  </si>
  <si>
    <t xml:space="preserve">For each subcategory, select your current Implementation Status from the dropdown: Not Started, Planned, In Progress, or Implemented.</t>
  </si>
  <si>
    <t xml:space="preserve">3.</t>
  </si>
  <si>
    <t xml:space="preserve">Indicate whether you have Documentation and Evidence for each subcategory: None, Partial, or Complete.</t>
  </si>
  <si>
    <t xml:space="preserve">4.</t>
  </si>
  <si>
    <t xml:space="preserve">Use the Priority column to flag the subcategories most critical to your organisation.</t>
  </si>
  <si>
    <t xml:space="preserve">5.</t>
  </si>
  <si>
    <t xml:space="preserve">Add notes or action items in the Notes column to capture next steps.</t>
  </si>
  <si>
    <t xml:space="preserve">6.</t>
  </si>
  <si>
    <t xml:space="preserve">Review the 'Summary Dashboard' tab to see your overall readiness scores by CSF Function.</t>
  </si>
  <si>
    <t xml:space="preserve">Status Definitions</t>
  </si>
  <si>
    <t xml:space="preserve">Not Started</t>
  </si>
  <si>
    <t xml:space="preserve">No action has been taken to address this subcategory. No policy, process, or technical control exists.</t>
  </si>
  <si>
    <t xml:space="preserve">Planned</t>
  </si>
  <si>
    <t xml:space="preserve">The organisation has identified the need and has plans to address this subcategory, but implementation has not yet begun.</t>
  </si>
  <si>
    <t xml:space="preserve">In Progress</t>
  </si>
  <si>
    <t xml:space="preserve">Implementation is underway. Some controls, policies, or processes exist but are not yet complete or fully operational.</t>
  </si>
  <si>
    <t xml:space="preserve">Implemented</t>
  </si>
  <si>
    <t xml:space="preserve">The subcategory outcome is fully achieved. Policies, controls, and processes are in place, documented, and operating effectively.</t>
  </si>
  <si>
    <t xml:space="preserve">Scoring</t>
  </si>
  <si>
    <t xml:space="preserve">Each subcategory is scored automatically on the Summary Dashboard tab:</t>
  </si>
  <si>
    <t xml:space="preserve">Not Started = 0 points  |  Planned = 1 point  |  In Progress = 2 points  |  Implemented = 3 points</t>
  </si>
  <si>
    <t xml:space="preserve">Your overall readiness percentage is calculated as: (Total Points Achieved / Maximum Possible Points) × 100</t>
  </si>
  <si>
    <t xml:space="preserve">© RidgeLine Cyber Defence  |  ridgelinecyber.com  |  contact@ridgelinecyber.com</t>
  </si>
  <si>
    <t xml:space="preserve">This is a free resource. It is not legal advice. Organisations should seek qualified professional advice for their specific circumstances and jurisdiction.</t>
  </si>
  <si>
    <t xml:space="preserve">Function</t>
  </si>
  <si>
    <t xml:space="preserve">Category</t>
  </si>
  <si>
    <t xml:space="preserve">Subcategory ID</t>
  </si>
  <si>
    <t xml:space="preserve">Subcategory Outcome</t>
  </si>
  <si>
    <t xml:space="preserve">Implementation Status</t>
  </si>
  <si>
    <t xml:space="preserve">Documentation</t>
  </si>
  <si>
    <t xml:space="preserve">Evidence Available</t>
  </si>
  <si>
    <t xml:space="preserve">Priority</t>
  </si>
  <si>
    <t xml:space="preserve">Notes / Action Items</t>
  </si>
  <si>
    <t xml:space="preserve">GOVERN</t>
  </si>
  <si>
    <t xml:space="preserve">Organisational Context</t>
  </si>
  <si>
    <t xml:space="preserve">GV.OC-01</t>
  </si>
  <si>
    <t xml:space="preserve">The organisational mission is understood and informs cybersecurity risk management</t>
  </si>
  <si>
    <t xml:space="preserve">GV.OC-03</t>
  </si>
  <si>
    <t xml:space="preserve">Legal, regulatory, and contractual requirements regarding cybersecurity are understood and managed</t>
  </si>
  <si>
    <t xml:space="preserve">GV.OC-05</t>
  </si>
  <si>
    <t xml:space="preserve">Outcomes, capabilities, and services that the organisation depends on are understood and communicated</t>
  </si>
  <si>
    <t xml:space="preserve">Risk Management Strategy</t>
  </si>
  <si>
    <t xml:space="preserve">GV.RM-01</t>
  </si>
  <si>
    <t xml:space="preserve">Risk management objectives are established and agreed to by organisational stakeholders</t>
  </si>
  <si>
    <t xml:space="preserve">GV.RM-02</t>
  </si>
  <si>
    <t xml:space="preserve">Risk appetite and risk tolerance statements are established, communicated, and maintained</t>
  </si>
  <si>
    <t xml:space="preserve">GV.RM-05</t>
  </si>
  <si>
    <t xml:space="preserve">Lines of communication across the organisation are established for cybersecurity risks</t>
  </si>
  <si>
    <t xml:space="preserve">GV.RM-06</t>
  </si>
  <si>
    <t xml:space="preserve">A standardised method for calculating, documenting, categorising, and prioritising cybersecurity risks is established</t>
  </si>
  <si>
    <t xml:space="preserve">GV.RM-07</t>
  </si>
  <si>
    <t xml:space="preserve">Strategic opportunities (positive risks) are characterised and included in cybersecurity risk discussions</t>
  </si>
  <si>
    <t xml:space="preserve">Roles, Responsibilities &amp; Authorities</t>
  </si>
  <si>
    <t xml:space="preserve">GV.RR-01</t>
  </si>
  <si>
    <t xml:space="preserve">Organisational leadership is responsible and accountable for cybersecurity risk</t>
  </si>
  <si>
    <t xml:space="preserve">GV.RR-02</t>
  </si>
  <si>
    <t xml:space="preserve">Roles, responsibilities, and authorities related to cybersecurity risk management are established and enforced</t>
  </si>
  <si>
    <t xml:space="preserve">GV.RR-03</t>
  </si>
  <si>
    <t xml:space="preserve">Adequate resources are allocated commensurate with the cybersecurity risk strategy</t>
  </si>
  <si>
    <t xml:space="preserve">GV.RR-04</t>
  </si>
  <si>
    <t xml:space="preserve">Cybersecurity is included in human resources practices</t>
  </si>
  <si>
    <t xml:space="preserve">Policy</t>
  </si>
  <si>
    <t xml:space="preserve">GV.PO-01</t>
  </si>
  <si>
    <t xml:space="preserve">Policy for managing cybersecurity risks is established based on organisational context and is communicated and enforced</t>
  </si>
  <si>
    <t xml:space="preserve">GV.PO-02</t>
  </si>
  <si>
    <t xml:space="preserve">Policy for managing cybersecurity risks is reviewed, updated, and enforced to reflect changes</t>
  </si>
  <si>
    <t xml:space="preserve">IDENTIFY</t>
  </si>
  <si>
    <t xml:space="preserve">Asset Management</t>
  </si>
  <si>
    <t xml:space="preserve">ID.AM-01</t>
  </si>
  <si>
    <t xml:space="preserve">Inventories of hardware managed by the organisation are maintained</t>
  </si>
  <si>
    <t xml:space="preserve">ID.AM-02</t>
  </si>
  <si>
    <t xml:space="preserve">Inventories of software, services, and systems managed by the organisation are maintained</t>
  </si>
  <si>
    <t xml:space="preserve">ID.AM-05</t>
  </si>
  <si>
    <t xml:space="preserve">Assets are prioritised based on classification, criticality, resources, and impact on the mission</t>
  </si>
  <si>
    <t xml:space="preserve">ID.AM-07</t>
  </si>
  <si>
    <t xml:space="preserve">Inventories of data and corresponding metadata for designated data types are maintained</t>
  </si>
  <si>
    <t xml:space="preserve">ID.AM-08</t>
  </si>
  <si>
    <t xml:space="preserve">Systems, hardware, software, services, and data are managed throughout their life cycles</t>
  </si>
  <si>
    <t xml:space="preserve">Risk Assessment</t>
  </si>
  <si>
    <t xml:space="preserve">ID.RA-01</t>
  </si>
  <si>
    <t xml:space="preserve">Vulnerabilities in assets are identified, validated, and recorded</t>
  </si>
  <si>
    <t xml:space="preserve">ID.RA-05</t>
  </si>
  <si>
    <t xml:space="preserve">Threats, vulnerabilities, likelihoods, and impacts are used to understand inherent risk and inform risk response prioritisation</t>
  </si>
  <si>
    <t xml:space="preserve">ID.RA-06</t>
  </si>
  <si>
    <t xml:space="preserve">Risk responses are chosen, prioritised, planned, tracked, and communicated</t>
  </si>
  <si>
    <t xml:space="preserve">Improvement</t>
  </si>
  <si>
    <t xml:space="preserve">ID.IM-04</t>
  </si>
  <si>
    <t xml:space="preserve">Incident response plans and other cybersecurity plans that affect operations are established, communicated, maintained, and improved</t>
  </si>
  <si>
    <t xml:space="preserve">PROTECT</t>
  </si>
  <si>
    <t xml:space="preserve">Identity Management &amp; Access Control</t>
  </si>
  <si>
    <t xml:space="preserve">PR.AA-01</t>
  </si>
  <si>
    <t xml:space="preserve">Identities and credentials for authorised users, services, and hardware are managed by the organisation</t>
  </si>
  <si>
    <t xml:space="preserve">PR.AA-03</t>
  </si>
  <si>
    <t xml:space="preserve">Users, services, and hardware are authenticated</t>
  </si>
  <si>
    <t xml:space="preserve">PR.AA-05</t>
  </si>
  <si>
    <t xml:space="preserve">Access permissions, entitlements, and authorisations are defined in policy and incorporate least privilege and separation of duties</t>
  </si>
  <si>
    <t xml:space="preserve">PR.AA-06</t>
  </si>
  <si>
    <t xml:space="preserve">Physical access to assets is managed, monitored, and enforced commensurate with risk</t>
  </si>
  <si>
    <t xml:space="preserve">Awareness &amp; Training</t>
  </si>
  <si>
    <t xml:space="preserve">PR.AT-01</t>
  </si>
  <si>
    <t xml:space="preserve">Personnel are provided with awareness and training to perform general tasks with cybersecurity risks in mind</t>
  </si>
  <si>
    <t xml:space="preserve">PR.AT-02</t>
  </si>
  <si>
    <t xml:space="preserve">Individuals in specialised roles are provided with awareness and training to perform relevant tasks</t>
  </si>
  <si>
    <t xml:space="preserve">Data Security</t>
  </si>
  <si>
    <t xml:space="preserve">PR.DS-01</t>
  </si>
  <si>
    <t xml:space="preserve">The confidentiality, integrity, and availability of data-at-rest are protected</t>
  </si>
  <si>
    <t xml:space="preserve">PR.DS-02</t>
  </si>
  <si>
    <t xml:space="preserve">The confidentiality, integrity, and availability of data-in-transit are protected</t>
  </si>
  <si>
    <t xml:space="preserve">PR.DS-10</t>
  </si>
  <si>
    <t xml:space="preserve">The confidentiality, integrity, and availability of data-in-use are protected</t>
  </si>
  <si>
    <t xml:space="preserve">PR.DS-11</t>
  </si>
  <si>
    <t xml:space="preserve">Backups of data are created, protected, maintained, and tested</t>
  </si>
  <si>
    <t xml:space="preserve">Platform Security</t>
  </si>
  <si>
    <t xml:space="preserve">PR.PS-01</t>
  </si>
  <si>
    <t xml:space="preserve">Configuration management practices are established and applied</t>
  </si>
  <si>
    <t xml:space="preserve">PR.PS-02</t>
  </si>
  <si>
    <t xml:space="preserve">Software is maintained, replaced, and removed commensurate with risk</t>
  </si>
  <si>
    <t xml:space="preserve">PR.PS-05</t>
  </si>
  <si>
    <t xml:space="preserve">Installation and execution of unauthorised software are prevented</t>
  </si>
  <si>
    <t xml:space="preserve">Technology Infrastructure Resilience</t>
  </si>
  <si>
    <t xml:space="preserve">PR.IR-01</t>
  </si>
  <si>
    <t xml:space="preserve">Networks and environments are protected from unauthorised logical access and usage</t>
  </si>
  <si>
    <t xml:space="preserve">DETECT</t>
  </si>
  <si>
    <t xml:space="preserve">Continuous Monitoring</t>
  </si>
  <si>
    <t xml:space="preserve">DE.CM-01</t>
  </si>
  <si>
    <t xml:space="preserve">Networks and network services are monitored to find potentially adverse events</t>
  </si>
  <si>
    <t xml:space="preserve">DE.CM-03</t>
  </si>
  <si>
    <t xml:space="preserve">Personnel activity and technology usage are monitored to find potentially adverse events</t>
  </si>
  <si>
    <t xml:space="preserve">DE.CM-09</t>
  </si>
  <si>
    <t xml:space="preserve">Computing hardware and software, runtime environments, and their data are monitored to find potentially adverse events</t>
  </si>
  <si>
    <t xml:space="preserve">Adverse Event Analysis</t>
  </si>
  <si>
    <t xml:space="preserve">DE.AE-02</t>
  </si>
  <si>
    <t xml:space="preserve">Potentially adverse events are analysed to better understand associated activities</t>
  </si>
  <si>
    <t xml:space="preserve">DE.AE-06</t>
  </si>
  <si>
    <t xml:space="preserve">Information on adverse events is provided to authorised staff and tools</t>
  </si>
  <si>
    <t xml:space="preserve">RESPOND</t>
  </si>
  <si>
    <t xml:space="preserve">Incident Management</t>
  </si>
  <si>
    <t xml:space="preserve">RS.MA-01</t>
  </si>
  <si>
    <t xml:space="preserve">The incident response plan is executed in coordination with relevant third parties once an incident is declared</t>
  </si>
  <si>
    <t xml:space="preserve">RS.MA-02</t>
  </si>
  <si>
    <t xml:space="preserve">Incident reports are triaged and validated</t>
  </si>
  <si>
    <t xml:space="preserve">Incident Analysis</t>
  </si>
  <si>
    <t xml:space="preserve">RS.AN-03</t>
  </si>
  <si>
    <t xml:space="preserve">Analysis is performed to determine what has taken place and the root cause of the incident</t>
  </si>
  <si>
    <t xml:space="preserve">Incident Response Reporting</t>
  </si>
  <si>
    <t xml:space="preserve">RS.CO-02</t>
  </si>
  <si>
    <t xml:space="preserve">Internal stakeholders are notified of incidents in accordance with established procedures</t>
  </si>
  <si>
    <t xml:space="preserve">RS.CO-03</t>
  </si>
  <si>
    <t xml:space="preserve">Information is shared with designated external stakeholders as required</t>
  </si>
  <si>
    <t xml:space="preserve">RECOVER</t>
  </si>
  <si>
    <t xml:space="preserve">Incident Recovery Plan Execution</t>
  </si>
  <si>
    <t xml:space="preserve">RC.RP-01</t>
  </si>
  <si>
    <t xml:space="preserve">The recovery portion of the incident response plan is executed once initiated</t>
  </si>
  <si>
    <t xml:space="preserve">Incident Recovery Communication</t>
  </si>
  <si>
    <t xml:space="preserve">RC.CO-03</t>
  </si>
  <si>
    <t xml:space="preserve">Recovery activities and progress in restoring operations are communicated to designated internal and external stakeholders</t>
  </si>
  <si>
    <t xml:space="preserve">© RidgeLine Cyber Defence  |  ridgelinecyber.com</t>
  </si>
  <si>
    <t xml:space="preserve">NIST CSF 2.0 READINESS DASHBOARD</t>
  </si>
  <si>
    <t xml:space="preserve">Automated summary of your readiness assessment results</t>
  </si>
  <si>
    <t xml:space="preserve">OVERALL READINESS SCORE</t>
  </si>
  <si>
    <t xml:space="preserve">TOTAL POINTS</t>
  </si>
  <si>
    <t xml:space="preserve">MAX POSSIBLE</t>
  </si>
  <si>
    <t xml:space="preserve">BREAKDOWN BY CSF FUNCTION</t>
  </si>
  <si>
    <t xml:space="preserve">CSF Function</t>
  </si>
  <si>
    <t xml:space="preserve">Subcategories</t>
  </si>
  <si>
    <t xml:space="preserve">Readiness %</t>
  </si>
  <si>
    <t xml:space="preserve">TOTAL</t>
  </si>
  <si>
    <t xml:space="preserve">GAP ANALYSIS</t>
  </si>
  <si>
    <t xml:space="preserve">Subcategories with no action taken</t>
  </si>
  <si>
    <t xml:space="preserve">Subcategories without documentation</t>
  </si>
  <si>
    <t xml:space="preserve">Subcategories without evidence</t>
  </si>
  <si>
    <t xml:space="preserve">Subcategories fully implemented</t>
  </si>
  <si>
    <t xml:space="preserve">CLOSING YOUR GOVERNANCE GAPS</t>
  </si>
  <si>
    <t xml:space="preserve">What Your Results Mean</t>
  </si>
  <si>
    <t xml:space="preserve">0% – 25% Readiness</t>
  </si>
  <si>
    <t xml:space="preserve">Your organisation has significant governance gaps. Most cybersecurity outcomes are not being addressed. This creates substantial risk exposure and would be flagged in any audit, insurance assessment, or customer due diligence review.</t>
  </si>
  <si>
    <t xml:space="preserve">26% – 50% Readiness</t>
  </si>
  <si>
    <t xml:space="preserve">Some governance foundations are in place, but major gaps remain. You likely have policies in some areas but lack the supporting standards, procedures, and evidence needed to demonstrate a mature programme.</t>
  </si>
  <si>
    <t xml:space="preserve">51% – 75% Readiness</t>
  </si>
  <si>
    <t xml:space="preserve">Your organisation has reasonable governance coverage but needs to close remaining gaps and strengthen documentation and evidence. This is a common position for organisations that have been building their programme incrementally.</t>
  </si>
  <si>
    <t xml:space="preserve">76% – 100% Readiness</t>
  </si>
  <si>
    <t xml:space="preserve">Strong governance posture. Focus on maintaining and continuously improving your programme, ensuring documentation stays current, and building evidence for ongoing compliance demonstration.</t>
  </si>
  <si>
    <t xml:space="preserve">How RidgeLine Cyber Defence Can Help</t>
  </si>
  <si>
    <t xml:space="preserve">Cybersecurity Governance Suite  —  from $149</t>
  </si>
  <si>
    <t xml:space="preserve">Complete governance documentation covering all 49 MS-ISAC priority subcategories. Includes policies, standards, procedures, and forms — ready to customise and deploy.</t>
  </si>
  <si>
    <t xml:space="preserve">NIST CSF 2.0 Governance Engine  —  from $197</t>
  </si>
  <si>
    <t xml:space="preserve">Implementation-focused toolkit with cross-mapping workbooks, evidence templates, and board-ready reporting. Built specifically around the NIST CSF 2.0 framework.</t>
  </si>
  <si>
    <t xml:space="preserve">AI Security Documentation Suite  —  from $149</t>
  </si>
  <si>
    <t xml:space="preserve">Governance documentation for organisations adopting AI technologies. Mapped to NIST AI RMF 1.0 and OWASP Top 10 for LLM Applications 2025.</t>
  </si>
  <si>
    <t xml:space="preserve">CMMC Level 1 Compliance Kit  —  $249</t>
  </si>
  <si>
    <t xml:space="preserve">Complete documentation package for CMMC Level 1 self-assessment, covering all 17 practices across 6 domains.</t>
  </si>
  <si>
    <t xml:space="preserve">Visit ridgelinecyber.com to explore our full product range</t>
  </si>
  <si>
    <t xml:space="preserve">Questions? Contact us at contact@ridgelinecyber.com</t>
  </si>
  <si>
    <t xml:space="preserve">© RidgeLine Cyber Defence  |  This is a free resource. It is not legal advice. Organisations should seek qualified professional advice for their specific circumstances and jurisdiction.</t>
  </si>
</sst>
</file>

<file path=xl/styles.xml><?xml version="1.0" encoding="utf-8"?>
<styleSheet xmlns="http://schemas.openxmlformats.org/spreadsheetml/2006/main">
  <numFmts count="3">
    <numFmt numFmtId="164" formatCode="General"/>
    <numFmt numFmtId="165" formatCode="0%"/>
    <numFmt numFmtId="166" formatCode="General"/>
  </numFmts>
  <fonts count="38">
    <font>
      <sz val="11"/>
      <color theme="1"/>
      <name val="Calibri"/>
      <family val="2"/>
      <charset val="1"/>
    </font>
    <font>
      <sz val="10"/>
      <name val="Arial"/>
      <family val="0"/>
    </font>
    <font>
      <sz val="10"/>
      <name val="Arial"/>
      <family val="0"/>
    </font>
    <font>
      <sz val="10"/>
      <name val="Arial"/>
      <family val="0"/>
    </font>
    <font>
      <b val="true"/>
      <sz val="20"/>
      <color rgb="FF1E293B"/>
      <name val="Arial"/>
      <family val="0"/>
      <charset val="1"/>
    </font>
    <font>
      <sz val="12"/>
      <color rgb="FF334155"/>
      <name val="Arial"/>
      <family val="0"/>
      <charset val="1"/>
    </font>
    <font>
      <b val="true"/>
      <sz val="14"/>
      <color rgb="FF0D9488"/>
      <name val="Arial"/>
      <family val="0"/>
      <charset val="1"/>
    </font>
    <font>
      <sz val="11"/>
      <color rgb="FF334155"/>
      <name val="Arial"/>
      <family val="0"/>
      <charset val="1"/>
    </font>
    <font>
      <b val="true"/>
      <sz val="11"/>
      <color rgb="FF1E293B"/>
      <name val="Arial"/>
      <family val="0"/>
      <charset val="1"/>
    </font>
    <font>
      <b val="true"/>
      <sz val="11"/>
      <color rgb="FF991B1B"/>
      <name val="Arial"/>
      <family val="0"/>
      <charset val="1"/>
    </font>
    <font>
      <b val="true"/>
      <sz val="11"/>
      <color rgb="FF9A3412"/>
      <name val="Arial"/>
      <family val="0"/>
      <charset val="1"/>
    </font>
    <font>
      <b val="true"/>
      <sz val="11"/>
      <color rgb="FF854D0E"/>
      <name val="Arial"/>
      <family val="0"/>
      <charset val="1"/>
    </font>
    <font>
      <b val="true"/>
      <sz val="11"/>
      <color rgb="FF166534"/>
      <name val="Arial"/>
      <family val="0"/>
      <charset val="1"/>
    </font>
    <font>
      <sz val="10"/>
      <color rgb="FF0D9488"/>
      <name val="Arial"/>
      <family val="0"/>
      <charset val="1"/>
    </font>
    <font>
      <i val="true"/>
      <sz val="9"/>
      <color rgb="FF94A3B8"/>
      <name val="Arial"/>
      <family val="0"/>
      <charset val="1"/>
    </font>
    <font>
      <b val="true"/>
      <sz val="11"/>
      <color rgb="FFFFFFFF"/>
      <name val="Arial"/>
      <family val="0"/>
      <charset val="1"/>
    </font>
    <font>
      <b val="true"/>
      <sz val="10"/>
      <color rgb="FF1E293B"/>
      <name val="Arial"/>
      <family val="0"/>
      <charset val="1"/>
    </font>
    <font>
      <sz val="10"/>
      <color rgb="FF1E293B"/>
      <name val="Arial"/>
      <family val="0"/>
      <charset val="1"/>
    </font>
    <font>
      <b val="true"/>
      <sz val="10"/>
      <color rgb="FF1E40AF"/>
      <name val="Arial"/>
      <family val="0"/>
      <charset val="1"/>
    </font>
    <font>
      <i val="true"/>
      <sz val="9"/>
      <color rgb="FF0D9488"/>
      <name val="Arial"/>
      <family val="0"/>
      <charset val="1"/>
    </font>
    <font>
      <b val="true"/>
      <sz val="18"/>
      <color rgb="FF1E293B"/>
      <name val="Arial"/>
      <family val="0"/>
      <charset val="1"/>
    </font>
    <font>
      <b val="true"/>
      <sz val="14"/>
      <color rgb="FFFFFFFF"/>
      <name val="Arial"/>
      <family val="0"/>
      <charset val="1"/>
    </font>
    <font>
      <b val="true"/>
      <sz val="28"/>
      <color rgb="FF0D9488"/>
      <name val="Arial"/>
      <family val="0"/>
      <charset val="1"/>
    </font>
    <font>
      <b val="true"/>
      <sz val="24"/>
      <color rgb="FF1E293B"/>
      <name val="Arial"/>
      <family val="0"/>
      <charset val="1"/>
    </font>
    <font>
      <b val="true"/>
      <sz val="24"/>
      <color rgb="FF334155"/>
      <name val="Arial"/>
      <family val="0"/>
      <charset val="1"/>
    </font>
    <font>
      <b val="true"/>
      <sz val="14"/>
      <color rgb="FF1E293B"/>
      <name val="Arial"/>
      <family val="0"/>
      <charset val="1"/>
    </font>
    <font>
      <sz val="11"/>
      <color rgb="FF1E293B"/>
      <name val="Arial"/>
      <family val="0"/>
      <charset val="1"/>
    </font>
    <font>
      <sz val="11"/>
      <color rgb="FF991B1B"/>
      <name val="Arial"/>
      <family val="0"/>
      <charset val="1"/>
    </font>
    <font>
      <sz val="11"/>
      <color rgb="FF9A3412"/>
      <name val="Arial"/>
      <family val="0"/>
      <charset val="1"/>
    </font>
    <font>
      <sz val="11"/>
      <color rgb="FF854D0E"/>
      <name val="Arial"/>
      <family val="0"/>
      <charset val="1"/>
    </font>
    <font>
      <sz val="11"/>
      <color rgb="FF166534"/>
      <name val="Arial"/>
      <family val="0"/>
      <charset val="1"/>
    </font>
    <font>
      <b val="true"/>
      <sz val="12"/>
      <color rgb="FF1E293B"/>
      <name val="Arial"/>
      <family val="0"/>
      <charset val="1"/>
    </font>
    <font>
      <b val="true"/>
      <sz val="12"/>
      <color rgb="FFFFFFFF"/>
      <name val="Arial"/>
      <family val="0"/>
      <charset val="1"/>
    </font>
    <font>
      <b val="true"/>
      <sz val="14"/>
      <color rgb="FF991B1B"/>
      <name val="Arial"/>
      <family val="0"/>
      <charset val="1"/>
    </font>
    <font>
      <b val="true"/>
      <sz val="14"/>
      <color rgb="FF9A3412"/>
      <name val="Arial"/>
      <family val="0"/>
      <charset val="1"/>
    </font>
    <font>
      <b val="true"/>
      <sz val="14"/>
      <color rgb="FF854D0E"/>
      <name val="Arial"/>
      <family val="0"/>
      <charset val="1"/>
    </font>
    <font>
      <b val="true"/>
      <sz val="14"/>
      <color rgb="FF166534"/>
      <name val="Arial"/>
      <family val="0"/>
      <charset val="1"/>
    </font>
    <font>
      <b val="true"/>
      <sz val="12"/>
      <color rgb="FF0D9488"/>
      <name val="Arial"/>
      <family val="0"/>
      <charset val="1"/>
    </font>
  </fonts>
  <fills count="15">
    <fill>
      <patternFill patternType="none"/>
    </fill>
    <fill>
      <patternFill patternType="gray125"/>
    </fill>
    <fill>
      <patternFill patternType="solid">
        <fgColor rgb="FFFEE2E2"/>
        <bgColor rgb="FFFFEDD5"/>
      </patternFill>
    </fill>
    <fill>
      <patternFill patternType="solid">
        <fgColor rgb="FFFFEDD5"/>
        <bgColor rgb="FFFEE2E2"/>
      </patternFill>
    </fill>
    <fill>
      <patternFill patternType="solid">
        <fgColor rgb="FFFEF9C3"/>
        <bgColor rgb="FFFFEDD5"/>
      </patternFill>
    </fill>
    <fill>
      <patternFill patternType="solid">
        <fgColor rgb="FFDCFCE7"/>
        <bgColor rgb="FFDBEAFE"/>
      </patternFill>
    </fill>
    <fill>
      <patternFill patternType="solid">
        <fgColor rgb="FF0F172A"/>
        <bgColor rgb="FF1E293B"/>
      </patternFill>
    </fill>
    <fill>
      <patternFill patternType="solid">
        <fgColor rgb="FFFFFFFF"/>
        <bgColor rgb="FFF8FAFC"/>
      </patternFill>
    </fill>
    <fill>
      <patternFill patternType="solid">
        <fgColor rgb="FFF8FAFC"/>
        <bgColor rgb="FFFFFFFF"/>
      </patternFill>
    </fill>
    <fill>
      <patternFill patternType="solid">
        <fgColor rgb="FF6366F1"/>
        <bgColor rgb="FF8B5CF6"/>
      </patternFill>
    </fill>
    <fill>
      <patternFill patternType="solid">
        <fgColor rgb="FF8B5CF6"/>
        <bgColor rgb="FF6366F1"/>
      </patternFill>
    </fill>
    <fill>
      <patternFill patternType="solid">
        <fgColor rgb="FF0EA5E9"/>
        <bgColor rgb="FF0D9488"/>
      </patternFill>
    </fill>
    <fill>
      <patternFill patternType="solid">
        <fgColor rgb="FFF59E0B"/>
        <bgColor rgb="FFFFCC00"/>
      </patternFill>
    </fill>
    <fill>
      <patternFill patternType="solid">
        <fgColor rgb="FFEF4444"/>
        <bgColor rgb="FF993366"/>
      </patternFill>
    </fill>
    <fill>
      <patternFill patternType="solid">
        <fgColor rgb="FF10B981"/>
        <bgColor rgb="FF16A34A"/>
      </patternFill>
    </fill>
  </fills>
  <borders count="2">
    <border diagonalUp="false" diagonalDown="false">
      <left/>
      <right/>
      <top/>
      <bottom/>
      <diagonal/>
    </border>
    <border diagonalUp="false" diagonalDown="false">
      <left style="thin">
        <color rgb="FFCBD5E1"/>
      </left>
      <right style="thin">
        <color rgb="FFCBD5E1"/>
      </right>
      <top style="thin">
        <color rgb="FFCBD5E1"/>
      </top>
      <bottom style="thin">
        <color rgb="FFCBD5E1"/>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5" fillId="6" borderId="1" xfId="0" applyFont="true" applyBorder="true" applyAlignment="true" applyProtection="false">
      <alignment horizontal="center" vertical="center" textRotation="0" wrapText="true" indent="0" shrinkToFit="false"/>
      <protection locked="true" hidden="false"/>
    </xf>
    <xf numFmtId="164" fontId="16" fillId="7" borderId="1" xfId="0" applyFont="true" applyBorder="true" applyAlignment="true" applyProtection="false">
      <alignment horizontal="general" vertical="top" textRotation="0" wrapText="true" indent="0" shrinkToFit="false"/>
      <protection locked="true" hidden="false"/>
    </xf>
    <xf numFmtId="164" fontId="17" fillId="7" borderId="1" xfId="0" applyFont="true" applyBorder="true" applyAlignment="true" applyProtection="false">
      <alignment horizontal="general" vertical="top" textRotation="0" wrapText="true" indent="0" shrinkToFit="false"/>
      <protection locked="true" hidden="false"/>
    </xf>
    <xf numFmtId="164" fontId="18" fillId="7" borderId="1" xfId="0" applyFont="true" applyBorder="true" applyAlignment="true" applyProtection="false">
      <alignment horizontal="center" vertical="top" textRotation="0" wrapText="false" indent="0" shrinkToFit="false"/>
      <protection locked="true" hidden="false"/>
    </xf>
    <xf numFmtId="164" fontId="17" fillId="7" borderId="1" xfId="0" applyFont="true" applyBorder="true" applyAlignment="true" applyProtection="false">
      <alignment horizontal="center" vertical="top" textRotation="0" wrapText="false" indent="0" shrinkToFit="false"/>
      <protection locked="true" hidden="false"/>
    </xf>
    <xf numFmtId="164" fontId="16" fillId="8" borderId="1" xfId="0" applyFont="true" applyBorder="true" applyAlignment="true" applyProtection="false">
      <alignment horizontal="general" vertical="top" textRotation="0" wrapText="true" indent="0" shrinkToFit="false"/>
      <protection locked="true" hidden="false"/>
    </xf>
    <xf numFmtId="164" fontId="17" fillId="8" borderId="1" xfId="0" applyFont="true" applyBorder="true" applyAlignment="true" applyProtection="false">
      <alignment horizontal="general" vertical="top" textRotation="0" wrapText="true" indent="0" shrinkToFit="false"/>
      <protection locked="true" hidden="false"/>
    </xf>
    <xf numFmtId="164" fontId="18" fillId="8" borderId="1" xfId="0" applyFont="true" applyBorder="true" applyAlignment="true" applyProtection="false">
      <alignment horizontal="center" vertical="top" textRotation="0" wrapText="false" indent="0" shrinkToFit="false"/>
      <protection locked="true" hidden="false"/>
    </xf>
    <xf numFmtId="164" fontId="17" fillId="8" borderId="1" xfId="0" applyFont="true" applyBorder="true" applyAlignment="true" applyProtection="false">
      <alignment horizontal="center" vertical="top"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21" fillId="6" borderId="1" xfId="0" applyFont="true" applyBorder="true" applyAlignment="true" applyProtection="false">
      <alignment horizontal="center" vertical="center" textRotation="0" wrapText="false" indent="0" shrinkToFit="false"/>
      <protection locked="true" hidden="false"/>
    </xf>
    <xf numFmtId="164" fontId="15" fillId="6" borderId="1" xfId="0" applyFont="true" applyBorder="true" applyAlignment="true" applyProtection="false">
      <alignment horizontal="center" vertical="center" textRotation="0" wrapText="false" indent="0" shrinkToFit="false"/>
      <protection locked="true" hidden="false"/>
    </xf>
    <xf numFmtId="165" fontId="22" fillId="0" borderId="1" xfId="0" applyFont="true" applyBorder="true" applyAlignment="true" applyProtection="false">
      <alignment horizontal="center" vertical="center" textRotation="0" wrapText="false" indent="0" shrinkToFit="false"/>
      <protection locked="true" hidden="false"/>
    </xf>
    <xf numFmtId="166" fontId="23" fillId="0" borderId="1" xfId="0" applyFont="true" applyBorder="tru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5" fillId="9" borderId="1" xfId="0" applyFont="true" applyBorder="tru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6" fontId="27" fillId="2" borderId="1" xfId="0" applyFont="true" applyBorder="true" applyAlignment="true" applyProtection="false">
      <alignment horizontal="center" vertical="center" textRotation="0" wrapText="false" indent="0" shrinkToFit="false"/>
      <protection locked="true" hidden="false"/>
    </xf>
    <xf numFmtId="166" fontId="28" fillId="3" borderId="1" xfId="0" applyFont="true" applyBorder="true" applyAlignment="true" applyProtection="false">
      <alignment horizontal="center" vertical="center" textRotation="0" wrapText="false" indent="0" shrinkToFit="false"/>
      <protection locked="true" hidden="false"/>
    </xf>
    <xf numFmtId="166" fontId="29" fillId="4" borderId="1" xfId="0" applyFont="true" applyBorder="true" applyAlignment="true" applyProtection="false">
      <alignment horizontal="center" vertical="center" textRotation="0" wrapText="false" indent="0" shrinkToFit="false"/>
      <protection locked="true" hidden="false"/>
    </xf>
    <xf numFmtId="166" fontId="30" fillId="5" borderId="1" xfId="0" applyFont="true" applyBorder="true" applyAlignment="true" applyProtection="false">
      <alignment horizontal="center" vertical="center" textRotation="0" wrapText="false" indent="0" shrinkToFit="false"/>
      <protection locked="true" hidden="false"/>
    </xf>
    <xf numFmtId="165" fontId="31" fillId="0" borderId="1" xfId="0" applyFont="true" applyBorder="true" applyAlignment="true" applyProtection="false">
      <alignment horizontal="center" vertical="center" textRotation="0" wrapText="false" indent="0" shrinkToFit="false"/>
      <protection locked="true" hidden="false"/>
    </xf>
    <xf numFmtId="164" fontId="15" fillId="10" borderId="1" xfId="0" applyFont="true" applyBorder="true" applyAlignment="true" applyProtection="false">
      <alignment horizontal="left" vertical="center" textRotation="0" wrapText="false" indent="0" shrinkToFit="false"/>
      <protection locked="true" hidden="false"/>
    </xf>
    <xf numFmtId="164" fontId="15" fillId="11" borderId="1" xfId="0" applyFont="true" applyBorder="true" applyAlignment="true" applyProtection="false">
      <alignment horizontal="left" vertical="center" textRotation="0" wrapText="false" indent="0" shrinkToFit="false"/>
      <protection locked="true" hidden="false"/>
    </xf>
    <xf numFmtId="164" fontId="15" fillId="12" borderId="1" xfId="0" applyFont="true" applyBorder="true" applyAlignment="true" applyProtection="false">
      <alignment horizontal="left" vertical="center" textRotation="0" wrapText="false" indent="0" shrinkToFit="false"/>
      <protection locked="true" hidden="false"/>
    </xf>
    <xf numFmtId="164" fontId="15" fillId="13" borderId="1" xfId="0" applyFont="true" applyBorder="true" applyAlignment="true" applyProtection="false">
      <alignment horizontal="left" vertical="center" textRotation="0" wrapText="false" indent="0" shrinkToFit="false"/>
      <protection locked="true" hidden="false"/>
    </xf>
    <xf numFmtId="164" fontId="15" fillId="14" borderId="1" xfId="0" applyFont="true" applyBorder="true" applyAlignment="true" applyProtection="false">
      <alignment horizontal="left" vertical="center"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66" fontId="15" fillId="6" borderId="1" xfId="0" applyFont="true" applyBorder="true" applyAlignment="true" applyProtection="false">
      <alignment horizontal="center" vertical="center" textRotation="0" wrapText="false" indent="0" shrinkToFit="false"/>
      <protection locked="true" hidden="false"/>
    </xf>
    <xf numFmtId="165" fontId="32" fillId="6" borderId="1"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6" fontId="33" fillId="2" borderId="1" xfId="0" applyFont="true" applyBorder="true" applyAlignment="true" applyProtection="false">
      <alignment horizontal="center" vertical="center" textRotation="0" wrapText="false" indent="0" shrinkToFit="false"/>
      <protection locked="true" hidden="false"/>
    </xf>
    <xf numFmtId="166" fontId="34" fillId="3" borderId="1" xfId="0" applyFont="true" applyBorder="true" applyAlignment="true" applyProtection="false">
      <alignment horizontal="center" vertical="center" textRotation="0" wrapText="false" indent="0" shrinkToFit="false"/>
      <protection locked="true" hidden="false"/>
    </xf>
    <xf numFmtId="166" fontId="35" fillId="4" borderId="1" xfId="0" applyFont="true" applyBorder="true" applyAlignment="true" applyProtection="false">
      <alignment horizontal="center" vertical="center" textRotation="0" wrapText="false" indent="0" shrinkToFit="false"/>
      <protection locked="true" hidden="false"/>
    </xf>
    <xf numFmtId="166" fontId="36" fillId="5"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general" vertical="top" textRotation="0" wrapText="fals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8" fillId="3" borderId="1" xfId="0" applyFont="true" applyBorder="true" applyAlignment="true" applyProtection="false">
      <alignment horizontal="general" vertical="top" textRotation="0" wrapText="false" indent="0" shrinkToFit="false"/>
      <protection locked="true" hidden="false"/>
    </xf>
    <xf numFmtId="164" fontId="8" fillId="4" borderId="1" xfId="0" applyFont="true" applyBorder="true" applyAlignment="true" applyProtection="false">
      <alignment horizontal="general" vertical="top" textRotation="0" wrapText="false" indent="0" shrinkToFit="false"/>
      <protection locked="true" hidden="false"/>
    </xf>
    <xf numFmtId="164" fontId="8" fillId="5" borderId="1" xfId="0" applyFont="true" applyBorder="true" applyAlignment="true" applyProtection="false">
      <alignment horizontal="general" vertical="top" textRotation="0" wrapText="false" indent="0" shrinkToFit="false"/>
      <protection locked="true" hidden="false"/>
    </xf>
    <xf numFmtId="164" fontId="8" fillId="8" borderId="1" xfId="0" applyFont="true" applyBorder="true" applyAlignment="false" applyProtection="false">
      <alignment horizontal="general" vertical="bottom" textRotation="0" wrapText="false" indent="0" shrinkToFit="false"/>
      <protection locked="true" hidden="false"/>
    </xf>
    <xf numFmtId="164" fontId="7" fillId="8" borderId="1" xfId="0" applyFont="true" applyBorder="true" applyAlignment="true" applyProtection="false">
      <alignment horizontal="general" vertical="top" textRotation="0" wrapText="true" indent="0" shrinkToFit="false"/>
      <protection locked="true" hidden="false"/>
    </xf>
    <xf numFmtId="164" fontId="37"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3">
    <dxf>
      <fill>
        <patternFill patternType="solid">
          <fgColor rgb="FF0F172A"/>
          <bgColor rgb="FF000000"/>
        </patternFill>
      </fill>
    </dxf>
    <dxf>
      <fill>
        <patternFill patternType="solid">
          <fgColor rgb="FFF8FAFC"/>
          <bgColor rgb="FF000000"/>
        </patternFill>
      </fill>
    </dxf>
    <dxf>
      <fill>
        <patternFill patternType="solid">
          <fgColor rgb="FFFFFFFF"/>
          <bgColor rgb="FF000000"/>
        </patternFill>
      </fill>
    </dxf>
    <dxf>
      <fill>
        <patternFill patternType="solid">
          <fgColor rgb="FF1E293B"/>
          <bgColor rgb="FF000000"/>
        </patternFill>
      </fill>
    </dxf>
    <dxf>
      <fill>
        <patternFill patternType="solid">
          <fgColor rgb="FF1E40AF"/>
          <bgColor rgb="FF000000"/>
        </patternFill>
      </fill>
    </dxf>
    <dxf>
      <font>
        <b val="1"/>
        <color rgb="FF991B1B"/>
      </font>
      <fill>
        <patternFill>
          <bgColor rgb="FFFEE2E2"/>
        </patternFill>
      </fill>
    </dxf>
    <dxf>
      <font>
        <b val="1"/>
        <color rgb="FF9A3412"/>
      </font>
      <fill>
        <patternFill>
          <bgColor rgb="FFFFEDD5"/>
        </patternFill>
      </fill>
    </dxf>
    <dxf>
      <font>
        <b val="1"/>
        <color rgb="FF854D0E"/>
      </font>
      <fill>
        <patternFill>
          <bgColor rgb="FFFEF9C3"/>
        </patternFill>
      </fill>
    </dxf>
    <dxf>
      <font>
        <b val="1"/>
        <color rgb="FF166534"/>
      </font>
      <fill>
        <patternFill>
          <bgColor rgb="FFDCFCE7"/>
        </patternFill>
      </fill>
    </dxf>
    <dxf>
      <font>
        <color rgb="FF991B1B"/>
      </font>
      <fill>
        <patternFill>
          <bgColor rgb="FFFEE2E2"/>
        </patternFill>
      </fill>
    </dxf>
    <dxf>
      <font>
        <color rgb="FF854D0E"/>
      </font>
      <fill>
        <patternFill>
          <bgColor rgb="FFFEF9C3"/>
        </patternFill>
      </fill>
    </dxf>
    <dxf>
      <font>
        <color rgb="FF166534"/>
      </font>
      <fill>
        <patternFill>
          <bgColor rgb="FFDCFCE7"/>
        </patternFill>
      </fill>
    </dxf>
    <dxf>
      <font>
        <color rgb="FF1E40AF"/>
      </font>
      <fill>
        <patternFill>
          <bgColor rgb="FFDBEAFE"/>
        </patternFill>
      </fill>
    </dxf>
  </dxfs>
  <colors>
    <indexedColors>
      <rgbColor rgb="FF000000"/>
      <rgbColor rgb="FFFFFFFF"/>
      <rgbColor rgb="FFFF0000"/>
      <rgbColor rgb="FF00FF00"/>
      <rgbColor rgb="FF0000FF"/>
      <rgbColor rgb="FFFFFF00"/>
      <rgbColor rgb="FFFF00FF"/>
      <rgbColor rgb="FF00FFFF"/>
      <rgbColor rgb="FF991B1B"/>
      <rgbColor rgb="FF166534"/>
      <rgbColor rgb="FF000080"/>
      <rgbColor rgb="FF808000"/>
      <rgbColor rgb="FF800080"/>
      <rgbColor rgb="FF0D9488"/>
      <rgbColor rgb="FFC0C0C0"/>
      <rgbColor rgb="FF808080"/>
      <rgbColor rgb="FF9999FF"/>
      <rgbColor rgb="FF854D0E"/>
      <rgbColor rgb="FFFEF9C3"/>
      <rgbColor rgb="FFDCFCE7"/>
      <rgbColor rgb="FF660066"/>
      <rgbColor rgb="FFFF8080"/>
      <rgbColor rgb="FF0066CC"/>
      <rgbColor rgb="FFCBD5E1"/>
      <rgbColor rgb="FF000080"/>
      <rgbColor rgb="FFFF00FF"/>
      <rgbColor rgb="FFFFFF00"/>
      <rgbColor rgb="FF00FFFF"/>
      <rgbColor rgb="FF800080"/>
      <rgbColor rgb="FF800000"/>
      <rgbColor rgb="FF008080"/>
      <rgbColor rgb="FF0000FF"/>
      <rgbColor rgb="FF0EA5E9"/>
      <rgbColor rgb="FFDBEAFE"/>
      <rgbColor rgb="FFF8FAFC"/>
      <rgbColor rgb="FFFFEDD5"/>
      <rgbColor rgb="FF99CCFF"/>
      <rgbColor rgb="FFFF99CC"/>
      <rgbColor rgb="FFCC99FF"/>
      <rgbColor rgb="FFFEE2E2"/>
      <rgbColor rgb="FF6366F1"/>
      <rgbColor rgb="FF10B981"/>
      <rgbColor rgb="FF99CC00"/>
      <rgbColor rgb="FFFFCC00"/>
      <rgbColor rgb="FFF59E0B"/>
      <rgbColor rgb="FFEF4444"/>
      <rgbColor rgb="FF8B5CF6"/>
      <rgbColor rgb="FF94A3B8"/>
      <rgbColor rgb="FF003366"/>
      <rgbColor rgb="FF16A34A"/>
      <rgbColor rgb="FF0F172A"/>
      <rgbColor rgb="FF334155"/>
      <rgbColor rgb="FF9A3412"/>
      <rgbColor rgb="FF993366"/>
      <rgbColor rgb="FF1E40AF"/>
      <rgbColor rgb="FF1E29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9488"/>
    <pageSetUpPr fitToPage="false"/>
  </sheetPr>
  <dimension ref="B2:C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3" min="2" style="0" width="50"/>
    <col collapsed="false" customWidth="true" hidden="false" outlineLevel="0" max="9" min="4" style="0" width="14"/>
  </cols>
  <sheetData>
    <row r="2" customFormat="false" ht="24.45" hidden="false" customHeight="false" outlineLevel="0" collapsed="false">
      <c r="B2" s="1" t="s">
        <v>0</v>
      </c>
    </row>
    <row r="3" customFormat="false" ht="15" hidden="false" customHeight="false" outlineLevel="0" collapsed="false">
      <c r="B3" s="2" t="s">
        <v>1</v>
      </c>
    </row>
    <row r="5" customFormat="false" ht="17.35" hidden="false" customHeight="false" outlineLevel="0" collapsed="false">
      <c r="B5" s="3" t="s">
        <v>2</v>
      </c>
    </row>
    <row r="6" customFormat="false" ht="52.2" hidden="false" customHeight="true" outlineLevel="0" collapsed="false">
      <c r="B6" s="4" t="s">
        <v>3</v>
      </c>
      <c r="C6" s="4"/>
    </row>
    <row r="7" customFormat="false" ht="15" hidden="false" customHeight="false" outlineLevel="0" collapsed="false">
      <c r="B7" s="4"/>
      <c r="C7" s="4"/>
    </row>
    <row r="8" customFormat="false" ht="26.85" hidden="false" customHeight="true" outlineLevel="0" collapsed="false">
      <c r="B8" s="4" t="s">
        <v>4</v>
      </c>
      <c r="C8" s="4"/>
    </row>
    <row r="9" customFormat="false" ht="15" hidden="false" customHeight="false" outlineLevel="0" collapsed="false">
      <c r="B9" s="4"/>
      <c r="C9" s="4"/>
    </row>
    <row r="10" customFormat="false" ht="26.85" hidden="false" customHeight="true" outlineLevel="0" collapsed="false">
      <c r="B10" s="4" t="s">
        <v>5</v>
      </c>
      <c r="C10" s="4"/>
    </row>
    <row r="12" customFormat="false" ht="17.35" hidden="false" customHeight="false" outlineLevel="0" collapsed="false">
      <c r="B12" s="3" t="s">
        <v>6</v>
      </c>
    </row>
    <row r="13" customFormat="false" ht="26.85" hidden="false" customHeight="false" outlineLevel="0" collapsed="false">
      <c r="B13" s="5" t="s">
        <v>7</v>
      </c>
      <c r="C13" s="6" t="s">
        <v>8</v>
      </c>
    </row>
    <row r="14" customFormat="false" ht="39.55" hidden="false" customHeight="false" outlineLevel="0" collapsed="false">
      <c r="B14" s="5" t="s">
        <v>9</v>
      </c>
      <c r="C14" s="6" t="s">
        <v>10</v>
      </c>
    </row>
    <row r="15" customFormat="false" ht="39.55" hidden="false" customHeight="false" outlineLevel="0" collapsed="false">
      <c r="B15" s="5" t="s">
        <v>11</v>
      </c>
      <c r="C15" s="6" t="s">
        <v>12</v>
      </c>
    </row>
    <row r="16" customFormat="false" ht="26.85" hidden="false" customHeight="false" outlineLevel="0" collapsed="false">
      <c r="B16" s="5" t="s">
        <v>13</v>
      </c>
      <c r="C16" s="6" t="s">
        <v>14</v>
      </c>
    </row>
    <row r="17" customFormat="false" ht="26.85" hidden="false" customHeight="false" outlineLevel="0" collapsed="false">
      <c r="B17" s="5" t="s">
        <v>15</v>
      </c>
      <c r="C17" s="6" t="s">
        <v>16</v>
      </c>
    </row>
    <row r="18" customFormat="false" ht="26.85" hidden="false" customHeight="false" outlineLevel="0" collapsed="false">
      <c r="B18" s="5" t="s">
        <v>17</v>
      </c>
      <c r="C18" s="6" t="s">
        <v>18</v>
      </c>
    </row>
    <row r="20" customFormat="false" ht="17.35" hidden="false" customHeight="false" outlineLevel="0" collapsed="false">
      <c r="B20" s="3" t="s">
        <v>19</v>
      </c>
    </row>
    <row r="21" customFormat="false" ht="39.75" hidden="false" customHeight="true" outlineLevel="0" collapsed="false">
      <c r="B21" s="7" t="s">
        <v>20</v>
      </c>
      <c r="C21" s="6" t="s">
        <v>21</v>
      </c>
    </row>
    <row r="22" customFormat="false" ht="39.75" hidden="false" customHeight="true" outlineLevel="0" collapsed="false">
      <c r="B22" s="8" t="s">
        <v>22</v>
      </c>
      <c r="C22" s="6" t="s">
        <v>23</v>
      </c>
    </row>
    <row r="23" customFormat="false" ht="39.75" hidden="false" customHeight="true" outlineLevel="0" collapsed="false">
      <c r="B23" s="9" t="s">
        <v>24</v>
      </c>
      <c r="C23" s="6" t="s">
        <v>25</v>
      </c>
    </row>
    <row r="24" customFormat="false" ht="39.75" hidden="false" customHeight="true" outlineLevel="0" collapsed="false">
      <c r="B24" s="10" t="s">
        <v>26</v>
      </c>
      <c r="C24" s="6" t="s">
        <v>27</v>
      </c>
    </row>
    <row r="26" customFormat="false" ht="17.35" hidden="false" customHeight="false" outlineLevel="0" collapsed="false">
      <c r="B26" s="3" t="s">
        <v>28</v>
      </c>
    </row>
    <row r="27" customFormat="false" ht="15" hidden="false" customHeight="true" outlineLevel="0" collapsed="false">
      <c r="B27" s="11" t="s">
        <v>29</v>
      </c>
      <c r="C27" s="11"/>
    </row>
    <row r="28" customFormat="false" ht="15" hidden="false" customHeight="true" outlineLevel="0" collapsed="false">
      <c r="B28" s="11" t="s">
        <v>30</v>
      </c>
      <c r="C28" s="11"/>
    </row>
    <row r="29" customFormat="false" ht="15" hidden="false" customHeight="false" outlineLevel="0" collapsed="false">
      <c r="B29" s="11"/>
      <c r="C29" s="11"/>
    </row>
    <row r="30" customFormat="false" ht="26.85" hidden="false" customHeight="true" outlineLevel="0" collapsed="false">
      <c r="B30" s="11" t="s">
        <v>31</v>
      </c>
      <c r="C30" s="11"/>
    </row>
    <row r="33" customFormat="false" ht="15" hidden="false" customHeight="false" outlineLevel="0" collapsed="false">
      <c r="B33" s="12" t="s">
        <v>32</v>
      </c>
      <c r="C33" s="12"/>
    </row>
    <row r="34" customFormat="false" ht="22.35" hidden="false" customHeight="true" outlineLevel="0" collapsed="false">
      <c r="B34" s="13" t="s">
        <v>33</v>
      </c>
      <c r="C34" s="13"/>
    </row>
  </sheetData>
  <mergeCells count="11">
    <mergeCell ref="B6:C6"/>
    <mergeCell ref="B7:C7"/>
    <mergeCell ref="B8:C8"/>
    <mergeCell ref="B9:C9"/>
    <mergeCell ref="B10:C10"/>
    <mergeCell ref="B27:C27"/>
    <mergeCell ref="B28:C28"/>
    <mergeCell ref="B29:C29"/>
    <mergeCell ref="B30:C30"/>
    <mergeCell ref="B33:C33"/>
    <mergeCell ref="B34:C3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40AF"/>
    <pageSetUpPr fitToPage="false"/>
  </sheetPr>
  <dimension ref="A1:I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30"/>
    <col collapsed="false" customWidth="true" hidden="false" outlineLevel="0" max="3" min="3" style="0" width="16"/>
    <col collapsed="false" customWidth="true" hidden="false" outlineLevel="0" max="4" min="4" style="0" width="55"/>
    <col collapsed="false" customWidth="true" hidden="false" outlineLevel="0" max="5" min="5" style="0" width="22"/>
    <col collapsed="false" customWidth="true" hidden="false" outlineLevel="0" max="7" min="6" style="0" width="18"/>
    <col collapsed="false" customWidth="true" hidden="false" outlineLevel="0" max="8" min="8" style="0" width="14"/>
    <col collapsed="false" customWidth="true" hidden="false" outlineLevel="0" max="9" min="9" style="0" width="40"/>
  </cols>
  <sheetData>
    <row r="1" customFormat="false" ht="36" hidden="false" customHeight="true" outlineLevel="0" collapsed="false">
      <c r="A1" s="14" t="s">
        <v>34</v>
      </c>
      <c r="B1" s="14" t="s">
        <v>35</v>
      </c>
      <c r="C1" s="14" t="s">
        <v>36</v>
      </c>
      <c r="D1" s="14" t="s">
        <v>37</v>
      </c>
      <c r="E1" s="14" t="s">
        <v>38</v>
      </c>
      <c r="F1" s="14" t="s">
        <v>39</v>
      </c>
      <c r="G1" s="14" t="s">
        <v>40</v>
      </c>
      <c r="H1" s="14" t="s">
        <v>41</v>
      </c>
      <c r="I1" s="14" t="s">
        <v>42</v>
      </c>
    </row>
    <row r="2" customFormat="false" ht="36" hidden="false" customHeight="true" outlineLevel="0" collapsed="false">
      <c r="A2" s="15" t="s">
        <v>43</v>
      </c>
      <c r="B2" s="16" t="s">
        <v>44</v>
      </c>
      <c r="C2" s="17" t="s">
        <v>45</v>
      </c>
      <c r="D2" s="16" t="s">
        <v>46</v>
      </c>
      <c r="E2" s="18"/>
      <c r="F2" s="18"/>
      <c r="G2" s="18"/>
      <c r="H2" s="18"/>
      <c r="I2" s="16"/>
    </row>
    <row r="3" customFormat="false" ht="36" hidden="false" customHeight="true" outlineLevel="0" collapsed="false">
      <c r="A3" s="19" t="s">
        <v>43</v>
      </c>
      <c r="B3" s="20" t="s">
        <v>44</v>
      </c>
      <c r="C3" s="21" t="s">
        <v>47</v>
      </c>
      <c r="D3" s="20" t="s">
        <v>48</v>
      </c>
      <c r="E3" s="22"/>
      <c r="F3" s="22"/>
      <c r="G3" s="22"/>
      <c r="H3" s="22"/>
      <c r="I3" s="20"/>
    </row>
    <row r="4" customFormat="false" ht="36" hidden="false" customHeight="true" outlineLevel="0" collapsed="false">
      <c r="A4" s="15" t="s">
        <v>43</v>
      </c>
      <c r="B4" s="16" t="s">
        <v>44</v>
      </c>
      <c r="C4" s="17" t="s">
        <v>49</v>
      </c>
      <c r="D4" s="16" t="s">
        <v>50</v>
      </c>
      <c r="E4" s="18"/>
      <c r="F4" s="18"/>
      <c r="G4" s="18"/>
      <c r="H4" s="18"/>
      <c r="I4" s="16"/>
    </row>
    <row r="5" customFormat="false" ht="36" hidden="false" customHeight="true" outlineLevel="0" collapsed="false">
      <c r="A5" s="19" t="s">
        <v>43</v>
      </c>
      <c r="B5" s="20" t="s">
        <v>51</v>
      </c>
      <c r="C5" s="21" t="s">
        <v>52</v>
      </c>
      <c r="D5" s="20" t="s">
        <v>53</v>
      </c>
      <c r="E5" s="22"/>
      <c r="F5" s="22"/>
      <c r="G5" s="22"/>
      <c r="H5" s="22"/>
      <c r="I5" s="20"/>
    </row>
    <row r="6" customFormat="false" ht="36" hidden="false" customHeight="true" outlineLevel="0" collapsed="false">
      <c r="A6" s="15" t="s">
        <v>43</v>
      </c>
      <c r="B6" s="16" t="s">
        <v>51</v>
      </c>
      <c r="C6" s="17" t="s">
        <v>54</v>
      </c>
      <c r="D6" s="16" t="s">
        <v>55</v>
      </c>
      <c r="E6" s="18"/>
      <c r="F6" s="18"/>
      <c r="G6" s="18"/>
      <c r="H6" s="18"/>
      <c r="I6" s="16"/>
    </row>
    <row r="7" customFormat="false" ht="36" hidden="false" customHeight="true" outlineLevel="0" collapsed="false">
      <c r="A7" s="19" t="s">
        <v>43</v>
      </c>
      <c r="B7" s="20" t="s">
        <v>51</v>
      </c>
      <c r="C7" s="21" t="s">
        <v>56</v>
      </c>
      <c r="D7" s="20" t="s">
        <v>57</v>
      </c>
      <c r="E7" s="22"/>
      <c r="F7" s="22"/>
      <c r="G7" s="22"/>
      <c r="H7" s="22"/>
      <c r="I7" s="20"/>
    </row>
    <row r="8" customFormat="false" ht="36" hidden="false" customHeight="true" outlineLevel="0" collapsed="false">
      <c r="A8" s="15" t="s">
        <v>43</v>
      </c>
      <c r="B8" s="16" t="s">
        <v>51</v>
      </c>
      <c r="C8" s="17" t="s">
        <v>58</v>
      </c>
      <c r="D8" s="16" t="s">
        <v>59</v>
      </c>
      <c r="E8" s="18"/>
      <c r="F8" s="18"/>
      <c r="G8" s="18"/>
      <c r="H8" s="18"/>
      <c r="I8" s="16"/>
    </row>
    <row r="9" customFormat="false" ht="36" hidden="false" customHeight="true" outlineLevel="0" collapsed="false">
      <c r="A9" s="19" t="s">
        <v>43</v>
      </c>
      <c r="B9" s="20" t="s">
        <v>51</v>
      </c>
      <c r="C9" s="21" t="s">
        <v>60</v>
      </c>
      <c r="D9" s="20" t="s">
        <v>61</v>
      </c>
      <c r="E9" s="22"/>
      <c r="F9" s="22"/>
      <c r="G9" s="22"/>
      <c r="H9" s="22"/>
      <c r="I9" s="20"/>
    </row>
    <row r="10" customFormat="false" ht="36" hidden="false" customHeight="true" outlineLevel="0" collapsed="false">
      <c r="A10" s="15" t="s">
        <v>43</v>
      </c>
      <c r="B10" s="16" t="s">
        <v>62</v>
      </c>
      <c r="C10" s="17" t="s">
        <v>63</v>
      </c>
      <c r="D10" s="16" t="s">
        <v>64</v>
      </c>
      <c r="E10" s="18"/>
      <c r="F10" s="18"/>
      <c r="G10" s="18"/>
      <c r="H10" s="18"/>
      <c r="I10" s="16"/>
    </row>
    <row r="11" customFormat="false" ht="36" hidden="false" customHeight="true" outlineLevel="0" collapsed="false">
      <c r="A11" s="19" t="s">
        <v>43</v>
      </c>
      <c r="B11" s="20" t="s">
        <v>62</v>
      </c>
      <c r="C11" s="21" t="s">
        <v>65</v>
      </c>
      <c r="D11" s="20" t="s">
        <v>66</v>
      </c>
      <c r="E11" s="22"/>
      <c r="F11" s="22"/>
      <c r="G11" s="22"/>
      <c r="H11" s="22"/>
      <c r="I11" s="20"/>
    </row>
    <row r="12" customFormat="false" ht="36" hidden="false" customHeight="true" outlineLevel="0" collapsed="false">
      <c r="A12" s="15" t="s">
        <v>43</v>
      </c>
      <c r="B12" s="16" t="s">
        <v>62</v>
      </c>
      <c r="C12" s="17" t="s">
        <v>67</v>
      </c>
      <c r="D12" s="16" t="s">
        <v>68</v>
      </c>
      <c r="E12" s="18"/>
      <c r="F12" s="18"/>
      <c r="G12" s="18"/>
      <c r="H12" s="18"/>
      <c r="I12" s="16"/>
    </row>
    <row r="13" customFormat="false" ht="36" hidden="false" customHeight="true" outlineLevel="0" collapsed="false">
      <c r="A13" s="19" t="s">
        <v>43</v>
      </c>
      <c r="B13" s="20" t="s">
        <v>62</v>
      </c>
      <c r="C13" s="21" t="s">
        <v>69</v>
      </c>
      <c r="D13" s="20" t="s">
        <v>70</v>
      </c>
      <c r="E13" s="22"/>
      <c r="F13" s="22"/>
      <c r="G13" s="22"/>
      <c r="H13" s="22"/>
      <c r="I13" s="20"/>
    </row>
    <row r="14" customFormat="false" ht="36" hidden="false" customHeight="true" outlineLevel="0" collapsed="false">
      <c r="A14" s="15" t="s">
        <v>43</v>
      </c>
      <c r="B14" s="16" t="s">
        <v>71</v>
      </c>
      <c r="C14" s="17" t="s">
        <v>72</v>
      </c>
      <c r="D14" s="16" t="s">
        <v>73</v>
      </c>
      <c r="E14" s="18"/>
      <c r="F14" s="18"/>
      <c r="G14" s="18"/>
      <c r="H14" s="18"/>
      <c r="I14" s="16"/>
    </row>
    <row r="15" customFormat="false" ht="36" hidden="false" customHeight="true" outlineLevel="0" collapsed="false">
      <c r="A15" s="19" t="s">
        <v>43</v>
      </c>
      <c r="B15" s="20" t="s">
        <v>71</v>
      </c>
      <c r="C15" s="21" t="s">
        <v>74</v>
      </c>
      <c r="D15" s="20" t="s">
        <v>75</v>
      </c>
      <c r="E15" s="22"/>
      <c r="F15" s="22"/>
      <c r="G15" s="22"/>
      <c r="H15" s="22"/>
      <c r="I15" s="20"/>
    </row>
    <row r="16" customFormat="false" ht="36" hidden="false" customHeight="true" outlineLevel="0" collapsed="false">
      <c r="A16" s="15" t="s">
        <v>76</v>
      </c>
      <c r="B16" s="16" t="s">
        <v>77</v>
      </c>
      <c r="C16" s="17" t="s">
        <v>78</v>
      </c>
      <c r="D16" s="16" t="s">
        <v>79</v>
      </c>
      <c r="E16" s="18"/>
      <c r="F16" s="18"/>
      <c r="G16" s="18"/>
      <c r="H16" s="18"/>
      <c r="I16" s="16"/>
    </row>
    <row r="17" customFormat="false" ht="36" hidden="false" customHeight="true" outlineLevel="0" collapsed="false">
      <c r="A17" s="19" t="s">
        <v>76</v>
      </c>
      <c r="B17" s="20" t="s">
        <v>77</v>
      </c>
      <c r="C17" s="21" t="s">
        <v>80</v>
      </c>
      <c r="D17" s="20" t="s">
        <v>81</v>
      </c>
      <c r="E17" s="22"/>
      <c r="F17" s="22"/>
      <c r="G17" s="22"/>
      <c r="H17" s="22"/>
      <c r="I17" s="20"/>
    </row>
    <row r="18" customFormat="false" ht="36" hidden="false" customHeight="true" outlineLevel="0" collapsed="false">
      <c r="A18" s="15" t="s">
        <v>76</v>
      </c>
      <c r="B18" s="16" t="s">
        <v>77</v>
      </c>
      <c r="C18" s="17" t="s">
        <v>82</v>
      </c>
      <c r="D18" s="16" t="s">
        <v>83</v>
      </c>
      <c r="E18" s="18"/>
      <c r="F18" s="18"/>
      <c r="G18" s="18"/>
      <c r="H18" s="18"/>
      <c r="I18" s="16"/>
    </row>
    <row r="19" customFormat="false" ht="36" hidden="false" customHeight="true" outlineLevel="0" collapsed="false">
      <c r="A19" s="19" t="s">
        <v>76</v>
      </c>
      <c r="B19" s="20" t="s">
        <v>77</v>
      </c>
      <c r="C19" s="21" t="s">
        <v>84</v>
      </c>
      <c r="D19" s="20" t="s">
        <v>85</v>
      </c>
      <c r="E19" s="22"/>
      <c r="F19" s="22"/>
      <c r="G19" s="22"/>
      <c r="H19" s="22"/>
      <c r="I19" s="20"/>
    </row>
    <row r="20" customFormat="false" ht="36" hidden="false" customHeight="true" outlineLevel="0" collapsed="false">
      <c r="A20" s="15" t="s">
        <v>76</v>
      </c>
      <c r="B20" s="16" t="s">
        <v>77</v>
      </c>
      <c r="C20" s="17" t="s">
        <v>86</v>
      </c>
      <c r="D20" s="16" t="s">
        <v>87</v>
      </c>
      <c r="E20" s="18"/>
      <c r="F20" s="18"/>
      <c r="G20" s="18"/>
      <c r="H20" s="18"/>
      <c r="I20" s="16"/>
    </row>
    <row r="21" customFormat="false" ht="36" hidden="false" customHeight="true" outlineLevel="0" collapsed="false">
      <c r="A21" s="19" t="s">
        <v>76</v>
      </c>
      <c r="B21" s="20" t="s">
        <v>88</v>
      </c>
      <c r="C21" s="21" t="s">
        <v>89</v>
      </c>
      <c r="D21" s="20" t="s">
        <v>90</v>
      </c>
      <c r="E21" s="22"/>
      <c r="F21" s="22"/>
      <c r="G21" s="22"/>
      <c r="H21" s="22"/>
      <c r="I21" s="20"/>
    </row>
    <row r="22" customFormat="false" ht="36" hidden="false" customHeight="true" outlineLevel="0" collapsed="false">
      <c r="A22" s="15" t="s">
        <v>76</v>
      </c>
      <c r="B22" s="16" t="s">
        <v>88</v>
      </c>
      <c r="C22" s="17" t="s">
        <v>91</v>
      </c>
      <c r="D22" s="16" t="s">
        <v>92</v>
      </c>
      <c r="E22" s="18"/>
      <c r="F22" s="18"/>
      <c r="G22" s="18"/>
      <c r="H22" s="18"/>
      <c r="I22" s="16"/>
    </row>
    <row r="23" customFormat="false" ht="36" hidden="false" customHeight="true" outlineLevel="0" collapsed="false">
      <c r="A23" s="19" t="s">
        <v>76</v>
      </c>
      <c r="B23" s="20" t="s">
        <v>88</v>
      </c>
      <c r="C23" s="21" t="s">
        <v>93</v>
      </c>
      <c r="D23" s="20" t="s">
        <v>94</v>
      </c>
      <c r="E23" s="22"/>
      <c r="F23" s="22"/>
      <c r="G23" s="22"/>
      <c r="H23" s="22"/>
      <c r="I23" s="20"/>
    </row>
    <row r="24" customFormat="false" ht="36" hidden="false" customHeight="true" outlineLevel="0" collapsed="false">
      <c r="A24" s="15" t="s">
        <v>76</v>
      </c>
      <c r="B24" s="16" t="s">
        <v>95</v>
      </c>
      <c r="C24" s="17" t="s">
        <v>96</v>
      </c>
      <c r="D24" s="16" t="s">
        <v>97</v>
      </c>
      <c r="E24" s="18"/>
      <c r="F24" s="18"/>
      <c r="G24" s="18"/>
      <c r="H24" s="18"/>
      <c r="I24" s="16"/>
    </row>
    <row r="25" customFormat="false" ht="36" hidden="false" customHeight="true" outlineLevel="0" collapsed="false">
      <c r="A25" s="19" t="s">
        <v>98</v>
      </c>
      <c r="B25" s="20" t="s">
        <v>99</v>
      </c>
      <c r="C25" s="21" t="s">
        <v>100</v>
      </c>
      <c r="D25" s="20" t="s">
        <v>101</v>
      </c>
      <c r="E25" s="22"/>
      <c r="F25" s="22"/>
      <c r="G25" s="22"/>
      <c r="H25" s="22"/>
      <c r="I25" s="20"/>
    </row>
    <row r="26" customFormat="false" ht="36" hidden="false" customHeight="true" outlineLevel="0" collapsed="false">
      <c r="A26" s="15" t="s">
        <v>98</v>
      </c>
      <c r="B26" s="16" t="s">
        <v>99</v>
      </c>
      <c r="C26" s="17" t="s">
        <v>102</v>
      </c>
      <c r="D26" s="16" t="s">
        <v>103</v>
      </c>
      <c r="E26" s="18"/>
      <c r="F26" s="18"/>
      <c r="G26" s="18"/>
      <c r="H26" s="18"/>
      <c r="I26" s="16"/>
    </row>
    <row r="27" customFormat="false" ht="36" hidden="false" customHeight="true" outlineLevel="0" collapsed="false">
      <c r="A27" s="19" t="s">
        <v>98</v>
      </c>
      <c r="B27" s="20" t="s">
        <v>99</v>
      </c>
      <c r="C27" s="21" t="s">
        <v>104</v>
      </c>
      <c r="D27" s="20" t="s">
        <v>105</v>
      </c>
      <c r="E27" s="22"/>
      <c r="F27" s="22"/>
      <c r="G27" s="22"/>
      <c r="H27" s="22"/>
      <c r="I27" s="20"/>
    </row>
    <row r="28" customFormat="false" ht="36" hidden="false" customHeight="true" outlineLevel="0" collapsed="false">
      <c r="A28" s="15" t="s">
        <v>98</v>
      </c>
      <c r="B28" s="16" t="s">
        <v>99</v>
      </c>
      <c r="C28" s="17" t="s">
        <v>106</v>
      </c>
      <c r="D28" s="16" t="s">
        <v>107</v>
      </c>
      <c r="E28" s="18"/>
      <c r="F28" s="18"/>
      <c r="G28" s="18"/>
      <c r="H28" s="18"/>
      <c r="I28" s="16"/>
    </row>
    <row r="29" customFormat="false" ht="36" hidden="false" customHeight="true" outlineLevel="0" collapsed="false">
      <c r="A29" s="19" t="s">
        <v>98</v>
      </c>
      <c r="B29" s="20" t="s">
        <v>108</v>
      </c>
      <c r="C29" s="21" t="s">
        <v>109</v>
      </c>
      <c r="D29" s="20" t="s">
        <v>110</v>
      </c>
      <c r="E29" s="22"/>
      <c r="F29" s="22"/>
      <c r="G29" s="22"/>
      <c r="H29" s="22"/>
      <c r="I29" s="20"/>
    </row>
    <row r="30" customFormat="false" ht="36" hidden="false" customHeight="true" outlineLevel="0" collapsed="false">
      <c r="A30" s="15" t="s">
        <v>98</v>
      </c>
      <c r="B30" s="16" t="s">
        <v>108</v>
      </c>
      <c r="C30" s="17" t="s">
        <v>111</v>
      </c>
      <c r="D30" s="16" t="s">
        <v>112</v>
      </c>
      <c r="E30" s="18"/>
      <c r="F30" s="18"/>
      <c r="G30" s="18"/>
      <c r="H30" s="18"/>
      <c r="I30" s="16"/>
    </row>
    <row r="31" customFormat="false" ht="36" hidden="false" customHeight="true" outlineLevel="0" collapsed="false">
      <c r="A31" s="19" t="s">
        <v>98</v>
      </c>
      <c r="B31" s="20" t="s">
        <v>113</v>
      </c>
      <c r="C31" s="21" t="s">
        <v>114</v>
      </c>
      <c r="D31" s="20" t="s">
        <v>115</v>
      </c>
      <c r="E31" s="22"/>
      <c r="F31" s="22"/>
      <c r="G31" s="22"/>
      <c r="H31" s="22"/>
      <c r="I31" s="20"/>
    </row>
    <row r="32" customFormat="false" ht="36" hidden="false" customHeight="true" outlineLevel="0" collapsed="false">
      <c r="A32" s="15" t="s">
        <v>98</v>
      </c>
      <c r="B32" s="16" t="s">
        <v>113</v>
      </c>
      <c r="C32" s="17" t="s">
        <v>116</v>
      </c>
      <c r="D32" s="16" t="s">
        <v>117</v>
      </c>
      <c r="E32" s="18"/>
      <c r="F32" s="18"/>
      <c r="G32" s="18"/>
      <c r="H32" s="18"/>
      <c r="I32" s="16"/>
    </row>
    <row r="33" customFormat="false" ht="36" hidden="false" customHeight="true" outlineLevel="0" collapsed="false">
      <c r="A33" s="19" t="s">
        <v>98</v>
      </c>
      <c r="B33" s="20" t="s">
        <v>113</v>
      </c>
      <c r="C33" s="21" t="s">
        <v>118</v>
      </c>
      <c r="D33" s="20" t="s">
        <v>119</v>
      </c>
      <c r="E33" s="22"/>
      <c r="F33" s="22"/>
      <c r="G33" s="22"/>
      <c r="H33" s="22"/>
      <c r="I33" s="20"/>
    </row>
    <row r="34" customFormat="false" ht="36" hidden="false" customHeight="true" outlineLevel="0" collapsed="false">
      <c r="A34" s="15" t="s">
        <v>98</v>
      </c>
      <c r="B34" s="16" t="s">
        <v>113</v>
      </c>
      <c r="C34" s="17" t="s">
        <v>120</v>
      </c>
      <c r="D34" s="16" t="s">
        <v>121</v>
      </c>
      <c r="E34" s="18"/>
      <c r="F34" s="18"/>
      <c r="G34" s="18"/>
      <c r="H34" s="18"/>
      <c r="I34" s="16"/>
    </row>
    <row r="35" customFormat="false" ht="36" hidden="false" customHeight="true" outlineLevel="0" collapsed="false">
      <c r="A35" s="19" t="s">
        <v>98</v>
      </c>
      <c r="B35" s="20" t="s">
        <v>122</v>
      </c>
      <c r="C35" s="21" t="s">
        <v>123</v>
      </c>
      <c r="D35" s="20" t="s">
        <v>124</v>
      </c>
      <c r="E35" s="22"/>
      <c r="F35" s="22"/>
      <c r="G35" s="22"/>
      <c r="H35" s="22"/>
      <c r="I35" s="20"/>
    </row>
    <row r="36" customFormat="false" ht="36" hidden="false" customHeight="true" outlineLevel="0" collapsed="false">
      <c r="A36" s="15" t="s">
        <v>98</v>
      </c>
      <c r="B36" s="16" t="s">
        <v>122</v>
      </c>
      <c r="C36" s="17" t="s">
        <v>125</v>
      </c>
      <c r="D36" s="16" t="s">
        <v>126</v>
      </c>
      <c r="E36" s="18"/>
      <c r="F36" s="18"/>
      <c r="G36" s="18"/>
      <c r="H36" s="18"/>
      <c r="I36" s="16"/>
    </row>
    <row r="37" customFormat="false" ht="36" hidden="false" customHeight="true" outlineLevel="0" collapsed="false">
      <c r="A37" s="19" t="s">
        <v>98</v>
      </c>
      <c r="B37" s="20" t="s">
        <v>122</v>
      </c>
      <c r="C37" s="21" t="s">
        <v>127</v>
      </c>
      <c r="D37" s="20" t="s">
        <v>128</v>
      </c>
      <c r="E37" s="22"/>
      <c r="F37" s="22"/>
      <c r="G37" s="22"/>
      <c r="H37" s="22"/>
      <c r="I37" s="20"/>
    </row>
    <row r="38" customFormat="false" ht="36" hidden="false" customHeight="true" outlineLevel="0" collapsed="false">
      <c r="A38" s="15" t="s">
        <v>98</v>
      </c>
      <c r="B38" s="16" t="s">
        <v>129</v>
      </c>
      <c r="C38" s="17" t="s">
        <v>130</v>
      </c>
      <c r="D38" s="16" t="s">
        <v>131</v>
      </c>
      <c r="E38" s="18"/>
      <c r="F38" s="18"/>
      <c r="G38" s="18"/>
      <c r="H38" s="18"/>
      <c r="I38" s="16"/>
    </row>
    <row r="39" customFormat="false" ht="36" hidden="false" customHeight="true" outlineLevel="0" collapsed="false">
      <c r="A39" s="19" t="s">
        <v>132</v>
      </c>
      <c r="B39" s="20" t="s">
        <v>133</v>
      </c>
      <c r="C39" s="21" t="s">
        <v>134</v>
      </c>
      <c r="D39" s="20" t="s">
        <v>135</v>
      </c>
      <c r="E39" s="22"/>
      <c r="F39" s="22"/>
      <c r="G39" s="22"/>
      <c r="H39" s="22"/>
      <c r="I39" s="20"/>
    </row>
    <row r="40" customFormat="false" ht="36" hidden="false" customHeight="true" outlineLevel="0" collapsed="false">
      <c r="A40" s="15" t="s">
        <v>132</v>
      </c>
      <c r="B40" s="16" t="s">
        <v>133</v>
      </c>
      <c r="C40" s="17" t="s">
        <v>136</v>
      </c>
      <c r="D40" s="16" t="s">
        <v>137</v>
      </c>
      <c r="E40" s="18"/>
      <c r="F40" s="18"/>
      <c r="G40" s="18"/>
      <c r="H40" s="18"/>
      <c r="I40" s="16"/>
    </row>
    <row r="41" customFormat="false" ht="36" hidden="false" customHeight="true" outlineLevel="0" collapsed="false">
      <c r="A41" s="19" t="s">
        <v>132</v>
      </c>
      <c r="B41" s="20" t="s">
        <v>133</v>
      </c>
      <c r="C41" s="21" t="s">
        <v>138</v>
      </c>
      <c r="D41" s="20" t="s">
        <v>139</v>
      </c>
      <c r="E41" s="22"/>
      <c r="F41" s="22"/>
      <c r="G41" s="22"/>
      <c r="H41" s="22"/>
      <c r="I41" s="20"/>
    </row>
    <row r="42" customFormat="false" ht="36" hidden="false" customHeight="true" outlineLevel="0" collapsed="false">
      <c r="A42" s="15" t="s">
        <v>132</v>
      </c>
      <c r="B42" s="16" t="s">
        <v>140</v>
      </c>
      <c r="C42" s="17" t="s">
        <v>141</v>
      </c>
      <c r="D42" s="16" t="s">
        <v>142</v>
      </c>
      <c r="E42" s="18"/>
      <c r="F42" s="18"/>
      <c r="G42" s="18"/>
      <c r="H42" s="18"/>
      <c r="I42" s="16"/>
    </row>
    <row r="43" customFormat="false" ht="36" hidden="false" customHeight="true" outlineLevel="0" collapsed="false">
      <c r="A43" s="19" t="s">
        <v>132</v>
      </c>
      <c r="B43" s="20" t="s">
        <v>140</v>
      </c>
      <c r="C43" s="21" t="s">
        <v>143</v>
      </c>
      <c r="D43" s="20" t="s">
        <v>144</v>
      </c>
      <c r="E43" s="22"/>
      <c r="F43" s="22"/>
      <c r="G43" s="22"/>
      <c r="H43" s="22"/>
      <c r="I43" s="20"/>
    </row>
    <row r="44" customFormat="false" ht="36" hidden="false" customHeight="true" outlineLevel="0" collapsed="false">
      <c r="A44" s="15" t="s">
        <v>145</v>
      </c>
      <c r="B44" s="16" t="s">
        <v>146</v>
      </c>
      <c r="C44" s="17" t="s">
        <v>147</v>
      </c>
      <c r="D44" s="16" t="s">
        <v>148</v>
      </c>
      <c r="E44" s="18"/>
      <c r="F44" s="18"/>
      <c r="G44" s="18"/>
      <c r="H44" s="18"/>
      <c r="I44" s="16"/>
    </row>
    <row r="45" customFormat="false" ht="36" hidden="false" customHeight="true" outlineLevel="0" collapsed="false">
      <c r="A45" s="19" t="s">
        <v>145</v>
      </c>
      <c r="B45" s="20" t="s">
        <v>146</v>
      </c>
      <c r="C45" s="21" t="s">
        <v>149</v>
      </c>
      <c r="D45" s="20" t="s">
        <v>150</v>
      </c>
      <c r="E45" s="22"/>
      <c r="F45" s="22"/>
      <c r="G45" s="22"/>
      <c r="H45" s="22"/>
      <c r="I45" s="20"/>
    </row>
    <row r="46" customFormat="false" ht="36" hidden="false" customHeight="true" outlineLevel="0" collapsed="false">
      <c r="A46" s="15" t="s">
        <v>145</v>
      </c>
      <c r="B46" s="16" t="s">
        <v>151</v>
      </c>
      <c r="C46" s="17" t="s">
        <v>152</v>
      </c>
      <c r="D46" s="16" t="s">
        <v>153</v>
      </c>
      <c r="E46" s="18"/>
      <c r="F46" s="18"/>
      <c r="G46" s="18"/>
      <c r="H46" s="18"/>
      <c r="I46" s="16"/>
    </row>
    <row r="47" customFormat="false" ht="36" hidden="false" customHeight="true" outlineLevel="0" collapsed="false">
      <c r="A47" s="19" t="s">
        <v>145</v>
      </c>
      <c r="B47" s="20" t="s">
        <v>154</v>
      </c>
      <c r="C47" s="21" t="s">
        <v>155</v>
      </c>
      <c r="D47" s="20" t="s">
        <v>156</v>
      </c>
      <c r="E47" s="22"/>
      <c r="F47" s="22"/>
      <c r="G47" s="22"/>
      <c r="H47" s="22"/>
      <c r="I47" s="20"/>
    </row>
    <row r="48" customFormat="false" ht="36" hidden="false" customHeight="true" outlineLevel="0" collapsed="false">
      <c r="A48" s="15" t="s">
        <v>145</v>
      </c>
      <c r="B48" s="16" t="s">
        <v>154</v>
      </c>
      <c r="C48" s="17" t="s">
        <v>157</v>
      </c>
      <c r="D48" s="16" t="s">
        <v>158</v>
      </c>
      <c r="E48" s="18"/>
      <c r="F48" s="18"/>
      <c r="G48" s="18"/>
      <c r="H48" s="18"/>
      <c r="I48" s="16"/>
    </row>
    <row r="49" customFormat="false" ht="36" hidden="false" customHeight="true" outlineLevel="0" collapsed="false">
      <c r="A49" s="19" t="s">
        <v>159</v>
      </c>
      <c r="B49" s="20" t="s">
        <v>160</v>
      </c>
      <c r="C49" s="21" t="s">
        <v>161</v>
      </c>
      <c r="D49" s="20" t="s">
        <v>162</v>
      </c>
      <c r="E49" s="22"/>
      <c r="F49" s="22"/>
      <c r="G49" s="22"/>
      <c r="H49" s="22"/>
      <c r="I49" s="20"/>
    </row>
    <row r="50" customFormat="false" ht="36" hidden="false" customHeight="true" outlineLevel="0" collapsed="false">
      <c r="A50" s="15" t="s">
        <v>159</v>
      </c>
      <c r="B50" s="16" t="s">
        <v>163</v>
      </c>
      <c r="C50" s="17" t="s">
        <v>164</v>
      </c>
      <c r="D50" s="16" t="s">
        <v>165</v>
      </c>
      <c r="E50" s="18"/>
      <c r="F50" s="18"/>
      <c r="G50" s="18"/>
      <c r="H50" s="18"/>
      <c r="I50" s="16"/>
    </row>
    <row r="52" customFormat="false" ht="15" hidden="false" customHeight="false" outlineLevel="0" collapsed="false">
      <c r="A52" s="23" t="s">
        <v>166</v>
      </c>
      <c r="B52" s="23"/>
      <c r="C52" s="23"/>
      <c r="D52" s="23"/>
    </row>
  </sheetData>
  <autoFilter ref="A1:I50"/>
  <mergeCells count="1">
    <mergeCell ref="A52:D52"/>
  </mergeCells>
  <conditionalFormatting sqref="E2:E50">
    <cfRule type="cellIs" priority="2" operator="equal" aboveAverage="0" equalAverage="0" bottom="0" percent="0" rank="0" text="" dxfId="5">
      <formula>"Not Started"</formula>
    </cfRule>
    <cfRule type="cellIs" priority="3" operator="equal" aboveAverage="0" equalAverage="0" bottom="0" percent="0" rank="0" text="" dxfId="6">
      <formula>"Planned"</formula>
    </cfRule>
    <cfRule type="cellIs" priority="4" operator="equal" aboveAverage="0" equalAverage="0" bottom="0" percent="0" rank="0" text="" dxfId="7">
      <formula>"In Progress"</formula>
    </cfRule>
    <cfRule type="cellIs" priority="5" operator="equal" aboveAverage="0" equalAverage="0" bottom="0" percent="0" rank="0" text="" dxfId="8">
      <formula>"Implemented"</formula>
    </cfRule>
  </conditionalFormatting>
  <conditionalFormatting sqref="F2:F50">
    <cfRule type="cellIs" priority="6" operator="equal" aboveAverage="0" equalAverage="0" bottom="0" percent="0" rank="0" text="" dxfId="9">
      <formula>"None"</formula>
    </cfRule>
    <cfRule type="cellIs" priority="7" operator="equal" aboveAverage="0" equalAverage="0" bottom="0" percent="0" rank="0" text="" dxfId="10">
      <formula>"Partial"</formula>
    </cfRule>
    <cfRule type="cellIs" priority="8" operator="equal" aboveAverage="0" equalAverage="0" bottom="0" percent="0" rank="0" text="" dxfId="11">
      <formula>"Complete"</formula>
    </cfRule>
  </conditionalFormatting>
  <conditionalFormatting sqref="G2:G50">
    <cfRule type="cellIs" priority="9" operator="equal" aboveAverage="0" equalAverage="0" bottom="0" percent="0" rank="0" text="" dxfId="9">
      <formula>"None"</formula>
    </cfRule>
    <cfRule type="cellIs" priority="10" operator="equal" aboveAverage="0" equalAverage="0" bottom="0" percent="0" rank="0" text="" dxfId="10">
      <formula>"Partial"</formula>
    </cfRule>
    <cfRule type="cellIs" priority="11" operator="equal" aboveAverage="0" equalAverage="0" bottom="0" percent="0" rank="0" text="" dxfId="11">
      <formula>"Complete"</formula>
    </cfRule>
  </conditionalFormatting>
  <conditionalFormatting sqref="H2:H50">
    <cfRule type="cellIs" priority="12" operator="equal" aboveAverage="0" equalAverage="0" bottom="0" percent="0" rank="0" text="" dxfId="5">
      <formula>"Critical"</formula>
    </cfRule>
    <cfRule type="cellIs" priority="13" operator="equal" aboveAverage="0" equalAverage="0" bottom="0" percent="0" rank="0" text="" dxfId="6">
      <formula>"High"</formula>
    </cfRule>
    <cfRule type="cellIs" priority="14" operator="equal" aboveAverage="0" equalAverage="0" bottom="0" percent="0" rank="0" text="" dxfId="10">
      <formula>"Medium"</formula>
    </cfRule>
    <cfRule type="cellIs" priority="15" operator="equal" aboveAverage="0" equalAverage="0" bottom="0" percent="0" rank="0" text="" dxfId="12">
      <formula>"Low"</formula>
    </cfRule>
  </conditionalFormatting>
  <dataValidations count="4">
    <dataValidation allowBlank="true" error="Please select a valid status" errorStyle="stop" errorTitle="Invalid Status" operator="between" showDropDown="false" showErrorMessage="false" showInputMessage="false" sqref="E2:E50" type="list">
      <formula1>"Not Started,Planned,In Progress,Implemented"</formula1>
      <formula2>0</formula2>
    </dataValidation>
    <dataValidation allowBlank="true" errorStyle="stop" operator="between" showDropDown="false" showErrorMessage="false" showInputMessage="false" sqref="F2:F50" type="list">
      <formula1>"None,Partial,Complete"</formula1>
      <formula2>0</formula2>
    </dataValidation>
    <dataValidation allowBlank="true" errorStyle="stop" operator="between" showDropDown="false" showErrorMessage="false" showInputMessage="false" sqref="G2:G50" type="list">
      <formula1>"None,Partial,Complete"</formula1>
      <formula2>0</formula2>
    </dataValidation>
    <dataValidation allowBlank="true" errorStyle="stop" operator="between" showDropDown="false" showErrorMessage="false" showInputMessage="false" sqref="H2:H50" type="list">
      <formula1>"Critical,High,Medium,Low"</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A34A"/>
    <pageSetUpPr fitToPage="false"/>
  </sheetPr>
  <dimension ref="B2:H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7" min="3" style="0" width="16"/>
    <col collapsed="false" customWidth="true" hidden="false" outlineLevel="0" max="8" min="8" style="0" width="20"/>
  </cols>
  <sheetData>
    <row r="2" customFormat="false" ht="22.05" hidden="false" customHeight="false" outlineLevel="0" collapsed="false">
      <c r="B2" s="24" t="s">
        <v>167</v>
      </c>
      <c r="C2" s="24"/>
      <c r="D2" s="24"/>
      <c r="E2" s="24"/>
      <c r="F2" s="24"/>
      <c r="G2" s="24"/>
      <c r="H2" s="24"/>
    </row>
    <row r="3" customFormat="false" ht="15" hidden="false" customHeight="false" outlineLevel="0" collapsed="false">
      <c r="B3" s="25" t="s">
        <v>168</v>
      </c>
      <c r="C3" s="25"/>
      <c r="D3" s="25"/>
      <c r="E3" s="25"/>
      <c r="F3" s="25"/>
      <c r="G3" s="25"/>
      <c r="H3" s="25"/>
    </row>
    <row r="5" customFormat="false" ht="17.35" hidden="false" customHeight="false" outlineLevel="0" collapsed="false">
      <c r="B5" s="26" t="s">
        <v>169</v>
      </c>
      <c r="C5" s="26"/>
      <c r="D5" s="26"/>
      <c r="E5" s="27" t="s">
        <v>170</v>
      </c>
      <c r="F5" s="27"/>
      <c r="G5" s="27" t="s">
        <v>171</v>
      </c>
      <c r="H5" s="27"/>
    </row>
    <row r="6" customFormat="false" ht="51.75" hidden="false" customHeight="true" outlineLevel="0" collapsed="false">
      <c r="B6" s="28" t="n">
        <f aca="false">IF(H6=0,0,E6/H6)</f>
        <v>0</v>
      </c>
      <c r="C6" s="28"/>
      <c r="D6" s="28"/>
      <c r="E6" s="29" t="n">
        <f aca="false">SUMPRODUCT(('Readiness Assessment'!E2:E50="Implemented")*3+('Readiness Assessment'!E2:E50="In Progress")*2+('Readiness Assessment'!E2:E50="Planned")*1)</f>
        <v>0</v>
      </c>
      <c r="F6" s="29"/>
      <c r="G6" s="30" t="n">
        <v>147</v>
      </c>
      <c r="H6" s="30"/>
    </row>
    <row r="8" customFormat="false" ht="17.35" hidden="false" customHeight="false" outlineLevel="0" collapsed="false">
      <c r="B8" s="31" t="s">
        <v>172</v>
      </c>
      <c r="C8" s="31"/>
      <c r="D8" s="31"/>
      <c r="E8" s="31"/>
      <c r="F8" s="31"/>
      <c r="G8" s="31"/>
      <c r="H8" s="31"/>
    </row>
    <row r="10" customFormat="false" ht="15" hidden="false" customHeight="false" outlineLevel="0" collapsed="false">
      <c r="B10" s="14" t="s">
        <v>173</v>
      </c>
      <c r="C10" s="14" t="s">
        <v>174</v>
      </c>
      <c r="D10" s="14" t="s">
        <v>20</v>
      </c>
      <c r="E10" s="14" t="s">
        <v>22</v>
      </c>
      <c r="F10" s="14" t="s">
        <v>24</v>
      </c>
      <c r="G10" s="14" t="s">
        <v>26</v>
      </c>
      <c r="H10" s="14" t="s">
        <v>175</v>
      </c>
    </row>
    <row r="11" customFormat="false" ht="30" hidden="false" customHeight="true" outlineLevel="0" collapsed="false">
      <c r="B11" s="32" t="s">
        <v>43</v>
      </c>
      <c r="C11" s="33" t="n">
        <v>14</v>
      </c>
      <c r="D11" s="34" t="n">
        <f aca="false">COUNTIFS('Readiness Assessment'!A:A,"GOVERN",'Readiness Assessment'!E:E,"Not Started")</f>
        <v>0</v>
      </c>
      <c r="E11" s="35" t="n">
        <f aca="false">COUNTIFS('Readiness Assessment'!A:A,"GOVERN",'Readiness Assessment'!E:E,"Planned")</f>
        <v>0</v>
      </c>
      <c r="F11" s="36" t="n">
        <f aca="false">COUNTIFS('Readiness Assessment'!A:A,"GOVERN",'Readiness Assessment'!E:E,"In Progress")</f>
        <v>0</v>
      </c>
      <c r="G11" s="37" t="n">
        <f aca="false">COUNTIFS('Readiness Assessment'!A:A,"GOVERN",'Readiness Assessment'!E:E,"Implemented")</f>
        <v>0</v>
      </c>
      <c r="H11" s="38" t="n">
        <f aca="false">IF(C11=0,0,(E11*1+F11*2+G11*3)/(C11*3))</f>
        <v>0</v>
      </c>
    </row>
    <row r="12" customFormat="false" ht="30" hidden="false" customHeight="true" outlineLevel="0" collapsed="false">
      <c r="B12" s="39" t="s">
        <v>76</v>
      </c>
      <c r="C12" s="33" t="n">
        <v>9</v>
      </c>
      <c r="D12" s="34" t="n">
        <f aca="false">COUNTIFS('Readiness Assessment'!A:A,"IDENTIFY",'Readiness Assessment'!E:E,"Not Started")</f>
        <v>0</v>
      </c>
      <c r="E12" s="35" t="n">
        <f aca="false">COUNTIFS('Readiness Assessment'!A:A,"IDENTIFY",'Readiness Assessment'!E:E,"Planned")</f>
        <v>0</v>
      </c>
      <c r="F12" s="36" t="n">
        <f aca="false">COUNTIFS('Readiness Assessment'!A:A,"IDENTIFY",'Readiness Assessment'!E:E,"In Progress")</f>
        <v>0</v>
      </c>
      <c r="G12" s="37" t="n">
        <f aca="false">COUNTIFS('Readiness Assessment'!A:A,"IDENTIFY",'Readiness Assessment'!E:E,"Implemented")</f>
        <v>0</v>
      </c>
      <c r="H12" s="38" t="n">
        <f aca="false">IF(C12=0,0,(E12*1+F12*2+G12*3)/(C12*3))</f>
        <v>0</v>
      </c>
    </row>
    <row r="13" customFormat="false" ht="30" hidden="false" customHeight="true" outlineLevel="0" collapsed="false">
      <c r="B13" s="40" t="s">
        <v>98</v>
      </c>
      <c r="C13" s="33" t="n">
        <v>14</v>
      </c>
      <c r="D13" s="34" t="n">
        <f aca="false">COUNTIFS('Readiness Assessment'!A:A,"PROTECT",'Readiness Assessment'!E:E,"Not Started")</f>
        <v>0</v>
      </c>
      <c r="E13" s="35" t="n">
        <f aca="false">COUNTIFS('Readiness Assessment'!A:A,"PROTECT",'Readiness Assessment'!E:E,"Planned")</f>
        <v>0</v>
      </c>
      <c r="F13" s="36" t="n">
        <f aca="false">COUNTIFS('Readiness Assessment'!A:A,"PROTECT",'Readiness Assessment'!E:E,"In Progress")</f>
        <v>0</v>
      </c>
      <c r="G13" s="37" t="n">
        <f aca="false">COUNTIFS('Readiness Assessment'!A:A,"PROTECT",'Readiness Assessment'!E:E,"Implemented")</f>
        <v>0</v>
      </c>
      <c r="H13" s="38" t="n">
        <f aca="false">IF(C13=0,0,(E13*1+F13*2+G13*3)/(C13*3))</f>
        <v>0</v>
      </c>
    </row>
    <row r="14" customFormat="false" ht="30" hidden="false" customHeight="true" outlineLevel="0" collapsed="false">
      <c r="B14" s="41" t="s">
        <v>132</v>
      </c>
      <c r="C14" s="33" t="n">
        <v>5</v>
      </c>
      <c r="D14" s="34" t="n">
        <f aca="false">COUNTIFS('Readiness Assessment'!A:A,"DETECT",'Readiness Assessment'!E:E,"Not Started")</f>
        <v>0</v>
      </c>
      <c r="E14" s="35" t="n">
        <f aca="false">COUNTIFS('Readiness Assessment'!A:A,"DETECT",'Readiness Assessment'!E:E,"Planned")</f>
        <v>0</v>
      </c>
      <c r="F14" s="36" t="n">
        <f aca="false">COUNTIFS('Readiness Assessment'!A:A,"DETECT",'Readiness Assessment'!E:E,"In Progress")</f>
        <v>0</v>
      </c>
      <c r="G14" s="37" t="n">
        <f aca="false">COUNTIFS('Readiness Assessment'!A:A,"DETECT",'Readiness Assessment'!E:E,"Implemented")</f>
        <v>0</v>
      </c>
      <c r="H14" s="38" t="n">
        <f aca="false">IF(C14=0,0,(E14*1+F14*2+G14*3)/(C14*3))</f>
        <v>0</v>
      </c>
    </row>
    <row r="15" customFormat="false" ht="30" hidden="false" customHeight="true" outlineLevel="0" collapsed="false">
      <c r="B15" s="42" t="s">
        <v>145</v>
      </c>
      <c r="C15" s="33" t="n">
        <v>5</v>
      </c>
      <c r="D15" s="34" t="n">
        <f aca="false">COUNTIFS('Readiness Assessment'!A:A,"RESPOND",'Readiness Assessment'!E:E,"Not Started")</f>
        <v>0</v>
      </c>
      <c r="E15" s="35" t="n">
        <f aca="false">COUNTIFS('Readiness Assessment'!A:A,"RESPOND",'Readiness Assessment'!E:E,"Planned")</f>
        <v>0</v>
      </c>
      <c r="F15" s="36" t="n">
        <f aca="false">COUNTIFS('Readiness Assessment'!A:A,"RESPOND",'Readiness Assessment'!E:E,"In Progress")</f>
        <v>0</v>
      </c>
      <c r="G15" s="37" t="n">
        <f aca="false">COUNTIFS('Readiness Assessment'!A:A,"RESPOND",'Readiness Assessment'!E:E,"Implemented")</f>
        <v>0</v>
      </c>
      <c r="H15" s="38" t="n">
        <f aca="false">IF(C15=0,0,(E15*1+F15*2+G15*3)/(C15*3))</f>
        <v>0</v>
      </c>
    </row>
    <row r="16" customFormat="false" ht="30" hidden="false" customHeight="true" outlineLevel="0" collapsed="false">
      <c r="B16" s="43" t="s">
        <v>159</v>
      </c>
      <c r="C16" s="33" t="n">
        <v>2</v>
      </c>
      <c r="D16" s="34" t="n">
        <f aca="false">COUNTIFS('Readiness Assessment'!A:A,"RECOVER",'Readiness Assessment'!E:E,"Not Started")</f>
        <v>0</v>
      </c>
      <c r="E16" s="35" t="n">
        <f aca="false">COUNTIFS('Readiness Assessment'!A:A,"RECOVER",'Readiness Assessment'!E:E,"Planned")</f>
        <v>0</v>
      </c>
      <c r="F16" s="36" t="n">
        <f aca="false">COUNTIFS('Readiness Assessment'!A:A,"RECOVER",'Readiness Assessment'!E:E,"In Progress")</f>
        <v>0</v>
      </c>
      <c r="G16" s="37" t="n">
        <f aca="false">COUNTIFS('Readiness Assessment'!A:A,"RECOVER",'Readiness Assessment'!E:E,"Implemented")</f>
        <v>0</v>
      </c>
      <c r="H16" s="38" t="n">
        <f aca="false">IF(C16=0,0,(E16*1+F16*2+G16*3)/(C16*3))</f>
        <v>0</v>
      </c>
    </row>
    <row r="17" customFormat="false" ht="15" hidden="false" customHeight="false" outlineLevel="0" collapsed="false">
      <c r="B17" s="44" t="s">
        <v>176</v>
      </c>
      <c r="C17" s="45" t="n">
        <f aca="false">SUM(C11:C16)</f>
        <v>49</v>
      </c>
      <c r="D17" s="45" t="n">
        <f aca="false">SUM(D11:D16)</f>
        <v>0</v>
      </c>
      <c r="E17" s="45" t="n">
        <f aca="false">SUM(E11:E16)</f>
        <v>0</v>
      </c>
      <c r="F17" s="45" t="n">
        <f aca="false">SUM(F11:F16)</f>
        <v>0</v>
      </c>
      <c r="G17" s="45" t="n">
        <f aca="false">SUM(G11:G16)</f>
        <v>0</v>
      </c>
      <c r="H17" s="46" t="n">
        <f aca="false">B6</f>
        <v>0</v>
      </c>
    </row>
    <row r="20" customFormat="false" ht="17.35" hidden="false" customHeight="false" outlineLevel="0" collapsed="false">
      <c r="B20" s="31" t="s">
        <v>177</v>
      </c>
      <c r="C20" s="31"/>
      <c r="D20" s="31"/>
      <c r="E20" s="31"/>
      <c r="F20" s="31"/>
      <c r="G20" s="31"/>
      <c r="H20" s="31"/>
    </row>
    <row r="22" customFormat="false" ht="31.5" hidden="false" customHeight="true" outlineLevel="0" collapsed="false">
      <c r="B22" s="47" t="s">
        <v>178</v>
      </c>
      <c r="C22" s="47"/>
      <c r="D22" s="47"/>
      <c r="E22" s="47"/>
      <c r="F22" s="47"/>
      <c r="G22" s="48" t="n">
        <f aca="false">COUNTIF('Readiness Assessment'!E2:E50,"Not Started")+COUNTIF('Readiness Assessment'!E2:E50,"")</f>
        <v>49</v>
      </c>
      <c r="H22" s="48"/>
    </row>
    <row r="23" customFormat="false" ht="31.5" hidden="false" customHeight="true" outlineLevel="0" collapsed="false">
      <c r="B23" s="47" t="s">
        <v>179</v>
      </c>
      <c r="C23" s="47"/>
      <c r="D23" s="47"/>
      <c r="E23" s="47"/>
      <c r="F23" s="47"/>
      <c r="G23" s="49" t="n">
        <f aca="false">COUNTIF('Readiness Assessment'!F2:F50,"None")+COUNTIF('Readiness Assessment'!F2:F50,"")</f>
        <v>49</v>
      </c>
      <c r="H23" s="49"/>
    </row>
    <row r="24" customFormat="false" ht="31.5" hidden="false" customHeight="true" outlineLevel="0" collapsed="false">
      <c r="B24" s="47" t="s">
        <v>180</v>
      </c>
      <c r="C24" s="47"/>
      <c r="D24" s="47"/>
      <c r="E24" s="47"/>
      <c r="F24" s="47"/>
      <c r="G24" s="50" t="n">
        <f aca="false">COUNTIF('Readiness Assessment'!G2:G50,"None")+COUNTIF('Readiness Assessment'!G2:G50,"")</f>
        <v>49</v>
      </c>
      <c r="H24" s="50"/>
    </row>
    <row r="25" customFormat="false" ht="31.5" hidden="false" customHeight="true" outlineLevel="0" collapsed="false">
      <c r="B25" s="47" t="s">
        <v>181</v>
      </c>
      <c r="C25" s="47"/>
      <c r="D25" s="47"/>
      <c r="E25" s="47"/>
      <c r="F25" s="47"/>
      <c r="G25" s="51" t="n">
        <f aca="false">COUNTIF('Readiness Assessment'!E2:E50,"Implemented")</f>
        <v>0</v>
      </c>
      <c r="H25" s="51"/>
    </row>
    <row r="28" customFormat="false" ht="15" hidden="false" customHeight="false" outlineLevel="0" collapsed="false">
      <c r="B28" s="23" t="s">
        <v>32</v>
      </c>
      <c r="C28" s="23"/>
      <c r="D28" s="23"/>
      <c r="E28" s="23"/>
      <c r="F28" s="23"/>
      <c r="G28" s="23"/>
      <c r="H28" s="23"/>
    </row>
  </sheetData>
  <mergeCells count="19">
    <mergeCell ref="B2:H2"/>
    <mergeCell ref="B3:H3"/>
    <mergeCell ref="B5:D5"/>
    <mergeCell ref="E5:F5"/>
    <mergeCell ref="G5:H5"/>
    <mergeCell ref="B6:D6"/>
    <mergeCell ref="E6:F6"/>
    <mergeCell ref="G6:H6"/>
    <mergeCell ref="B8:H8"/>
    <mergeCell ref="B20:H20"/>
    <mergeCell ref="B22:F22"/>
    <mergeCell ref="G22:H22"/>
    <mergeCell ref="B23:F23"/>
    <mergeCell ref="G23:H23"/>
    <mergeCell ref="B24:F24"/>
    <mergeCell ref="G24:H24"/>
    <mergeCell ref="B25:F25"/>
    <mergeCell ref="G25:H25"/>
    <mergeCell ref="B28:H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9488"/>
    <pageSetUpPr fitToPage="false"/>
  </sheetPr>
  <dimension ref="B2:C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3" min="2" style="0" width="50"/>
  </cols>
  <sheetData>
    <row r="2" customFormat="false" ht="22.05" hidden="false" customHeight="false" outlineLevel="0" collapsed="false">
      <c r="B2" s="24" t="s">
        <v>182</v>
      </c>
      <c r="C2" s="24"/>
    </row>
    <row r="4" customFormat="false" ht="17.35" hidden="false" customHeight="false" outlineLevel="0" collapsed="false">
      <c r="B4" s="3" t="s">
        <v>183</v>
      </c>
    </row>
    <row r="5" customFormat="false" ht="60" hidden="false" customHeight="true" outlineLevel="0" collapsed="false">
      <c r="B5" s="52" t="s">
        <v>184</v>
      </c>
      <c r="C5" s="53" t="s">
        <v>185</v>
      </c>
    </row>
    <row r="6" customFormat="false" ht="60" hidden="false" customHeight="true" outlineLevel="0" collapsed="false">
      <c r="B6" s="54" t="s">
        <v>186</v>
      </c>
      <c r="C6" s="53" t="s">
        <v>187</v>
      </c>
    </row>
    <row r="7" customFormat="false" ht="60" hidden="false" customHeight="true" outlineLevel="0" collapsed="false">
      <c r="B7" s="55" t="s">
        <v>188</v>
      </c>
      <c r="C7" s="53" t="s">
        <v>189</v>
      </c>
    </row>
    <row r="8" customFormat="false" ht="60" hidden="false" customHeight="true" outlineLevel="0" collapsed="false">
      <c r="B8" s="56" t="s">
        <v>190</v>
      </c>
      <c r="C8" s="53" t="s">
        <v>191</v>
      </c>
    </row>
    <row r="10" customFormat="false" ht="17.35" hidden="false" customHeight="false" outlineLevel="0" collapsed="false">
      <c r="B10" s="3" t="s">
        <v>192</v>
      </c>
    </row>
    <row r="11" customFormat="false" ht="49.5" hidden="false" customHeight="true" outlineLevel="0" collapsed="false">
      <c r="B11" s="57" t="s">
        <v>193</v>
      </c>
      <c r="C11" s="58" t="s">
        <v>194</v>
      </c>
    </row>
    <row r="12" customFormat="false" ht="49.5" hidden="false" customHeight="true" outlineLevel="0" collapsed="false">
      <c r="B12" s="57" t="s">
        <v>195</v>
      </c>
      <c r="C12" s="58" t="s">
        <v>196</v>
      </c>
    </row>
    <row r="13" customFormat="false" ht="49.5" hidden="false" customHeight="true" outlineLevel="0" collapsed="false">
      <c r="B13" s="57" t="s">
        <v>197</v>
      </c>
      <c r="C13" s="58" t="s">
        <v>198</v>
      </c>
    </row>
    <row r="14" customFormat="false" ht="49.5" hidden="false" customHeight="true" outlineLevel="0" collapsed="false">
      <c r="B14" s="57" t="s">
        <v>199</v>
      </c>
      <c r="C14" s="58" t="s">
        <v>200</v>
      </c>
    </row>
    <row r="16" customFormat="false" ht="15" hidden="false" customHeight="false" outlineLevel="0" collapsed="false">
      <c r="B16" s="59" t="s">
        <v>201</v>
      </c>
      <c r="C16" s="59"/>
    </row>
    <row r="17" customFormat="false" ht="15" hidden="false" customHeight="false" outlineLevel="0" collapsed="false">
      <c r="B17" s="25" t="s">
        <v>202</v>
      </c>
      <c r="C17" s="25"/>
    </row>
    <row r="19" customFormat="false" ht="22.35" hidden="false" customHeight="true" outlineLevel="0" collapsed="false">
      <c r="B19" s="13" t="s">
        <v>203</v>
      </c>
      <c r="C19" s="13"/>
    </row>
  </sheetData>
  <mergeCells count="4">
    <mergeCell ref="B2:C2"/>
    <mergeCell ref="B16:C16"/>
    <mergeCell ref="B17:C17"/>
    <mergeCell ref="B19:C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2026-02-05T05:37:37Z</dcterms:created>
  <dc:creator>openpyxl</dc:creator>
  <dc:description/>
  <dc:language>en-US</dc:language>
  <cp:lastModifiedBy/>
  <dcterms:modified xsi:type="dcterms:W3CDTF">2026-02-05T05:37:37Z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